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026"/>
  <workbookPr defaultThemeVersion="124226"/>
  <mc:AlternateContent xmlns:mc="http://schemas.openxmlformats.org/markup-compatibility/2006">
    <mc:Choice Requires="x15">
      <x15ac:absPath xmlns:x15ac="http://schemas.microsoft.com/office/spreadsheetml/2010/11/ac" url="C:\Users\DFC-01\Desktop\Contabilitate ANSA 3fin\CBTM 2020-2022\Raport CBTM 2020\"/>
    </mc:Choice>
  </mc:AlternateContent>
  <xr:revisionPtr revIDLastSave="0" documentId="13_ncr:1_{8B555847-005B-4F61-97B0-DD28F5F83832}" xr6:coauthVersionLast="45" xr6:coauthVersionMax="46" xr10:uidLastSave="{00000000-0000-0000-0000-000000000000}"/>
  <bookViews>
    <workbookView xWindow="-108" yWindow="-108" windowWidth="23256" windowHeight="12576" tabRatio="599" xr2:uid="{00000000-000D-0000-FFFF-FFFF00000000}"/>
  </bookViews>
  <sheets>
    <sheet name="RAPORT 2020" sheetId="13" r:id="rId1"/>
  </sheets>
  <definedNames>
    <definedName name="_xlnm.Print_Titles" localSheetId="0">'RAPORT 2020'!$2:$6</definedName>
  </definedName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H22" i="13" l="1"/>
  <c r="J22" i="13"/>
  <c r="J34" i="13" l="1"/>
  <c r="K27" i="13"/>
  <c r="K22" i="13" l="1"/>
  <c r="G20" i="13" l="1"/>
  <c r="G14" i="13"/>
  <c r="G10" i="13"/>
  <c r="F34" i="13"/>
  <c r="F35" i="13"/>
  <c r="F32" i="13"/>
  <c r="F31" i="13"/>
  <c r="F30" i="13"/>
  <c r="F29" i="13"/>
  <c r="F28" i="13"/>
  <c r="F27" i="13"/>
  <c r="F26" i="13"/>
  <c r="F25" i="13"/>
  <c r="F24" i="13"/>
  <c r="F23" i="13"/>
  <c r="F22" i="13"/>
  <c r="F17" i="13"/>
  <c r="F16" i="13"/>
  <c r="F11" i="13"/>
  <c r="F10" i="13" s="1"/>
  <c r="G8" i="13" l="1"/>
  <c r="K33" i="13"/>
  <c r="K31" i="13"/>
  <c r="K26" i="13"/>
  <c r="K34" i="13"/>
  <c r="I22" i="13" l="1"/>
  <c r="I20" i="13" s="1"/>
  <c r="H25" i="13"/>
  <c r="H20" i="13" s="1"/>
  <c r="L20" i="13"/>
  <c r="J18" i="13" l="1"/>
  <c r="F18" i="13" s="1"/>
  <c r="J15" i="13"/>
  <c r="F15" i="13" s="1"/>
  <c r="F14" i="13" l="1"/>
  <c r="J33" i="13"/>
  <c r="F33" i="13" l="1"/>
  <c r="F20" i="13" s="1"/>
  <c r="F8" i="13" s="1"/>
  <c r="J20" i="13"/>
  <c r="I10" i="13"/>
  <c r="J10" i="13"/>
  <c r="K10" i="13"/>
  <c r="L10" i="13"/>
  <c r="M10" i="13"/>
  <c r="N10" i="13"/>
  <c r="O10" i="13"/>
  <c r="H10" i="13"/>
  <c r="I14" i="13"/>
  <c r="J14" i="13"/>
  <c r="L14" i="13"/>
  <c r="M14" i="13"/>
  <c r="N14" i="13"/>
  <c r="O14" i="13"/>
  <c r="H14" i="13"/>
  <c r="M20" i="13"/>
  <c r="N20" i="13"/>
  <c r="O20" i="13"/>
  <c r="H37" i="13"/>
  <c r="N8" i="13" l="1"/>
  <c r="M8" i="13"/>
  <c r="L8" i="13"/>
  <c r="O8" i="13"/>
  <c r="J8" i="13"/>
  <c r="I8" i="13"/>
  <c r="K28" i="13"/>
  <c r="K20" i="13" s="1"/>
  <c r="K15" i="13" l="1"/>
  <c r="K18" i="13"/>
  <c r="H8" i="13"/>
  <c r="K14" i="13" l="1"/>
  <c r="K8" i="13" s="1"/>
</calcChain>
</file>

<file path=xl/sharedStrings.xml><?xml version="1.0" encoding="utf-8"?>
<sst xmlns="http://schemas.openxmlformats.org/spreadsheetml/2006/main" count="116" uniqueCount="98">
  <si>
    <t>D. Măsuri de politică noi</t>
  </si>
  <si>
    <t>TOTAL pe sector</t>
  </si>
  <si>
    <t>20.Monitorizarea continuă a apariţiei şi răspândirii dăunătorilor, inclusiv pe fâșiile verzi de-a lungul traseelor naționale (ANSA)</t>
  </si>
  <si>
    <t xml:space="preserve">C. Măsurile de politici – în curs de desfășurare care nu au fost reflectate in linia de bază </t>
  </si>
  <si>
    <t>Denumirea Acțiunilor/măsurilor de politici</t>
  </si>
  <si>
    <t>Perioada de implementare</t>
  </si>
  <si>
    <t>Executat pînă la 01.01.2020</t>
  </si>
  <si>
    <t>Total</t>
  </si>
  <si>
    <t>aprobat</t>
  </si>
  <si>
    <t>rectificat</t>
  </si>
  <si>
    <t>executat</t>
  </si>
  <si>
    <t>Planificat in buget 2021</t>
  </si>
  <si>
    <t>Costul acțiunii, mii lei</t>
  </si>
  <si>
    <t>CBTM2022-2024</t>
  </si>
  <si>
    <t>Mijloace necesare pentru finalizarea implementării acțiunii, mii lei</t>
  </si>
  <si>
    <t>Nr. d/o</t>
  </si>
  <si>
    <t>Se va indica denumirea conținutului/conținutul acțiunișor/măsurilor de politică (conform actelor normative).</t>
  </si>
  <si>
    <t>Actul normativ din care derivă măsura</t>
  </si>
  <si>
    <t>Se va indica costul TOTAL, pe toată perioada de implementare  (cumulativ pentru toți anii)</t>
  </si>
  <si>
    <t>Se ba indica suma mijloacelor alocate pînă 01.01.2020 pentru implementarea acestei acțiuni/măsuri</t>
  </si>
  <si>
    <t>Se va indica suma mijloacelor aprobate în buget pe anul 2020</t>
  </si>
  <si>
    <t>Pentru fiecare măsură se va indica strategia, programul național, actul normativ</t>
  </si>
  <si>
    <t>Se va indica suma mijloacelor alocate din bugetul pe anul 2020</t>
  </si>
  <si>
    <t>Se va indica suma mijloacelor bugetului rectificat e anul 2020</t>
  </si>
  <si>
    <t>Se va indica suma mijloacelor planificate în bugetul pe anul 2021 (in cazul in care sunt planificate)</t>
  </si>
  <si>
    <t>Vor fi explicate motivele și relevanța includerii/excluderii din CBTM 2022-2024. Aceste explicații vor fi utilizate ulterior în procesul audierilor politicilor CBTM</t>
  </si>
  <si>
    <t>Se va indica concret ce a fost întreprins pe parcursul anului precedent (acțiuni, indicatori concreți, etc)</t>
  </si>
  <si>
    <t>Program/subprogram                                                                                       51.02 ,,Dezvoltarea durabila a sectoarelor fitotehnie si horticultura ”</t>
  </si>
  <si>
    <t>Acțiuni realizate în anul 2020 (descrierea succintă)</t>
  </si>
  <si>
    <t xml:space="preserve"> art.9, alin.3, lit.c) a Legii nr.228 din 23.09.2010 </t>
  </si>
  <si>
    <t>Întreținerea consultanților străini</t>
  </si>
  <si>
    <t>Program/subprogram                                                                                       51.03 ,,Cresterea și sănătatea animalelor ”</t>
  </si>
  <si>
    <t>Monitorizarea bolilor și imunizarea animalelor contra bolilor cu grad sporit de contaminare de către Agenția Națională pentru Siguranța Alimentelor;
- asigurarea cu vaccinuri- 8473,2
- asigurarea cu chituri(CRDV)-6132,8</t>
  </si>
  <si>
    <t>Implementarea programului de eradicare a rabiei la vulpi  (ANSA)</t>
  </si>
  <si>
    <t>Implementarea Progranului national de control al influenței aviare (CRDV)(ANSA)</t>
  </si>
  <si>
    <t>Implementarea programului national de control al Salmonelei în efectivele de  gaini ouătore și pui de carne. (CRDV) (ANSA)</t>
  </si>
  <si>
    <t>Legea nr. 221 din 19.10.2007 privind activitatea sanitar-veterinară art. 29, pct. 2</t>
  </si>
  <si>
    <t>Legea nr. 221 din 19.10.2007 privind activitatea sanitar-veterinară art. 29, pct. 4
Hotărârea Guvernului nr. 229 din 13.04.2017</t>
  </si>
  <si>
    <t xml:space="preserve">Legea nr. 221 din 19.10.2007 privind activitatea sanitar-veterinară art. 29, pct. 4
Hotărârea
 Guvernului  nr. 398  din   11.06.2012 </t>
  </si>
  <si>
    <t>Program/subprogram                                                                                       51.06 ,,Securitatea alimentară ”</t>
  </si>
  <si>
    <t>Combaterea şi prevenirea răspîndirii buruienii ambrozia (Ambrosiaartemisiifolia) pentru anii 2019-2024</t>
  </si>
  <si>
    <t>Fortificarea activității Agenției Naționale pentru Siguranță Alimentelor</t>
  </si>
  <si>
    <t>Monitorizarea respectării metodelor, tehnologiilor şi materiei prime folosite la fabricarea alcoolului etilic, producţiei alcoolice şi a berii, care include şi identificării ponderii producţiei contrafăcute</t>
  </si>
  <si>
    <t>Asigurarea trasabilităţii produselor alcoolice care mai include şi efectuarea controalelor privind producerea vinurilor cu indicaţie geografică şi cu denumiri de origine</t>
  </si>
  <si>
    <t>Dezvoltarea capacităţilor laboratoarelor în domeniul siguranței alimentelor  și sănătatea  animalelor al CRDV (Chișinău, Cahul, Dondușeni) (ANSA)</t>
  </si>
  <si>
    <t>Monitorizarea îndeplinirii regulilor privind criteriile microbiologice şi a altor agenţi patogeni pentru produsele alimentare. ex: Salmonella, E. Coli, L. monocytogenes etc. în carne, lapte, ouă (ANSA)</t>
  </si>
  <si>
    <t>Realizarea planului de monitorizare a reziduurilor în produsele de origine animală (ANSA)</t>
  </si>
  <si>
    <t>Implementarea Programului de monitorizare a reziduurilor de pesticide și nitrați în produse de origine vegetală (ANSA)</t>
  </si>
  <si>
    <t>Realizarea planului pentru determinarea contaminaților în produsele de origine animală  (ANSA)</t>
  </si>
  <si>
    <t>Implementarea Programului de supravegherea a calității și siguranței produselor alimentare de origine non animală (ANSA)</t>
  </si>
  <si>
    <t>Asigurarea îndeplinirii Planului de măsuri  strategice antiepiozootice (ANSA)</t>
  </si>
  <si>
    <t>Realizarea programului naţional de supraveghere a materialelor furajere (ANSA)</t>
  </si>
  <si>
    <t>Realizarea programelor  anuale  de monitorizare  în domeniul protecția plantelor (ANSA)</t>
  </si>
  <si>
    <t xml:space="preserve">Art. 9 a Legii nr. 1100 din 30.06.2000 </t>
  </si>
  <si>
    <t xml:space="preserve"> Hotărîrea Guvernului Nr. 298 din 27.04.2011 pentru aprobarea Normei sanitar-veterinare privind măsurile de supraveghere şi control al unor substanţe şi al reziduurilor acestora la animalele vii şi la produsele lor, precum şi al reziduurilor de medicamente de uz veterinar în produsele de origine animală cap.II, secț.1,2,3,4</t>
  </si>
  <si>
    <t>Hotărîrea guvernului nr. 567 din  16.07.2014 cu privire la aprobarea Programului naţional de monitorizare a reziduurilor de pesticide şi a conţinutului de nitraţi în produsele alimentare de origine vegetală pentru anii 2015-2020</t>
  </si>
  <si>
    <t>Hotărîrea Guvernului Nr. 520 din 22.06.2010 cu privire la aprobarea Regulamentului sanitară privind contaminanţi din produsele alimentare al. 4</t>
  </si>
  <si>
    <t xml:space="preserve">Legea nr. 50 din  28.03.2013 </t>
  </si>
  <si>
    <t xml:space="preserve">Programul este elaborat  întru executarea  pct. (4) art. 36 din Legea nr. 221 din 19.10.2007 privind activitatea sanitar-veterinară </t>
  </si>
  <si>
    <t>Legea nr.228 din 23.09.2010 art. 4, alin.4, lit.c și art. 7, alin.2</t>
  </si>
  <si>
    <t>HG nr. 600 
din  29.06.2018 privind organizarea şi funcţionarea Agenţiei Naţionale 
pentru Siguranţa Alimentelor,</t>
  </si>
  <si>
    <t>HG nr. 600 
din  29.06.2018 privind organizarea şi funcţionarea Agenţiei Naţionale 
pentru Siguranţa Alimentelor, 
Legea 221 din 19.10.2007</t>
  </si>
  <si>
    <t>Legea 221 din 19.10.2007 privind activitatea sanitar-veterinară, art. 29
HG nr. 221 din 16 martie 2009 cu privire la aprobarea Regulilor privind criteriile microbiologice pentru produsele alimentar. cap.IX, secț. 1,2,3 
Legea nr. 50 din  28.03.2013 cu privire la controalele oficiale pentru verificarea conformităţii cu legislaţia privind hrana pentru animale şi produsele alimentare şi cu normele de sănătate şi de bunăstare a animalelor art. 11, art. 24</t>
  </si>
  <si>
    <t>HG nr. 600 
din  29.06.2018 privind organizarea şi funcţionarea Agenţiei Naţionale 
pentru Siguranţa Alimentelor, Anexa nr.5</t>
  </si>
  <si>
    <t>Asigurarea inspectorilor  posturilor de control sanitar–veterinar și fitosanitar subdiviziunilor teritoriale din domeniul carantinei fitosanitare cu echipament necesar şi uniformă după modelul stabilit de Guvern (ANSA)</t>
  </si>
  <si>
    <t>Legea nr. 221 din 19.10.2007  privind  activitatea  sanitar- veterinară  art. 29, pct. 8</t>
  </si>
  <si>
    <t>Proiectul „Perfecționarea abilităților în activitatea de laborator pentru specialiștii agro- alimentari din Europa de Est /Ag-Lab/ˮ  (ANSA)</t>
  </si>
  <si>
    <t>Măsuri de politici în curs de desfășurare care au acoperire financiara</t>
  </si>
  <si>
    <t>Măsuri de politici în curs de desfășurare care  nu au acoperire financiara</t>
  </si>
  <si>
    <t>Masuri de politica noi</t>
  </si>
  <si>
    <t xml:space="preserve">Majorarea Fondului național de dezvoltare a agriculturii și mediului rural FNDAR (MADRM)          </t>
  </si>
  <si>
    <t>Dotarea Laboratoarelor în  domeniul siguranței alimentelor  și sănătatea  animalelor al CRDV  (Drochia, Cahul, Dondușeni) (ANSA)</t>
  </si>
  <si>
    <t>Note/explicații (privind devierile)</t>
  </si>
  <si>
    <t xml:space="preserve">Anexa la scr. Nr.02-05/709 din 23.02.2021 </t>
  </si>
  <si>
    <t>B. Măsurile de politici - în curs de desfășurare care au acoperire financiara în linia de bază TOTAL , dintre care:</t>
  </si>
  <si>
    <t>Raportul privind realizarea/implemetarea măsurilor/acțiunilor de politici pe sectorul Agricultură în anul 2020- ANSA</t>
  </si>
  <si>
    <t xml:space="preserve">Nu s-au întreprins măsuri de combatere din cauza densității reduse a dăunătorilor în rezultatul condițiilor climaterice nefavorabile dezvoltării </t>
  </si>
  <si>
    <t xml:space="preserve"> A fost pus în aplicare Programul  de monitorizare și supravegherea în domeniul  protecției plantelor  pe anul 2020 prin  aprobarea Ordinelor ANSA nr.34 din 29.01.2020, nr.74 din 20.02.202 și nr.346 din 29.09.2020  în conformitate cu prevederile  Legii 228/2010.  Au fost planificate 1479 probe pentru indentificarea organizmelor dăunătoare plantelor. Pe parcursul anului 2020 au fost prelevate 1311 probe de plante și părți din plante, restul find identificate prin intermediu a  4870 de capcane feromonale pentru monitorizare a unor organisme nocive de plante în scopul stabilirii stării fitosanitare al teritoriului Republicii Moldova.</t>
  </si>
  <si>
    <t xml:space="preserve"> A fost pus în aplicare Programului de monitorizare a reziduurilor de pesticide și nitrați în produse de origine vegetală  pe anul 2020 aprobat prin ordinului ANSA nr.56 din 11.02.2020. Au fost planificate prelevarea 890 de probe pentru determinarea rezidurilor de pesticide și nitrați la producția autohtonă  și la cea provenită din import. Pe perioada de raportare au fost prelevate 788 de probe de origine nonanimală; dispoziția 07/1-3-44 din 03.06.2020 au fost prelevate 20 de probe. Prelevarea tuturor probelor nu a fost realizată, deoarece a depins de import, dar și rezidurile de pesticide nu au fost realizate deoarece a fost instituit control întărit, unde plata pentru investigație a fost din partea agenților economici.</t>
  </si>
  <si>
    <t>In baza ordinului ANSA nr. 33/2020 și nr. 39 din 31.01.2020, pentru monitorizarea și realizarea programului național de supraveghere a materialelor furajere  au fost planificate  prelevarea a  550 probe.                                                             În anul 2020 au fost prelevate  465 probe la diverse componente de hrana pentru animale destinata animalelor de interes economic. Neîndeplinirea planului referitor la monitorizarea și supravegherea furajelor importate  a fost condiționată de reducerea volumelor de import a maselor furajere, ceia ce la rîndul să s-a răsfrîns asupra micșorării cu 85 unități a numărului de probe prelevate.</t>
  </si>
  <si>
    <t>În baza ordinului ANSA nr. 182/2020 au fost prelevate 471 de probe de origine nonanimală; ord. 366/2020 au fost prelevate 24 de probe de origine nonanimală; ord. 307/2020 au fost prelevate 412 de probe de origine nonanimală; ord. 243 au fost prelevate 51 de probe de origine nonanimală. Investigare în laboratoarele contractate nu a fost posibilă la toți indicii, deoarece nu dispun de metode acreditate la toțI indicii necesari</t>
  </si>
  <si>
    <t>Art. 5 a Legii nr.66 din 27.03.2008                                    Legea nr.57 din 10.03.2006            HG nr.356 din 11.06.2015            HG nr.473 din 03.07.2012</t>
  </si>
  <si>
    <t>In conformitate cu Ordinul ANSA nr. 88 din 25.02.2020  pe paracursul anului au fost prelevate 2744 probe de carne de pasăre, ouă pentru consum, miere de albini, pește, lapte , carne de bovină, porcină, ovină privind implementarea planului național de monitorizare a reziduurilor. Planul de monitorizare a reziduurilor în produsele de origine animală a fost executat ]n m[rime de 100%</t>
  </si>
  <si>
    <t>A fost realizat implimentarea programului de monitorizare și supraveghere in domeniul siguranței alimentelor conform Ordinului ANSA nr. 40 din 31.01.2020. Au fost prelevate 408 propbelor pentru determinarea contaminanților în produsele alimentare de origine animală</t>
  </si>
  <si>
    <t>A fost realizat implimentarea programului de monitorizare și supraveghere in domeniul siguranței alimentelor a indicii microbiologici in produse de origine animală conform Ordinului ANSA nr. 40 din 31.01.2020.                                     Au fost prelevate  7926 probe pentru determinarea indicilor microbiologici în produsele alimentare de origine animală , alimentație publică și protecția consumatorului.                          Deoarece din cauza pandemiei, au fost sistate controale, de asemenea, numarul petițiilor și sesizărilor a fost mai redus în comparație cu anul precedent. Din acest motiv nu au fost prelevate probe preconizate conform planului național și respectiv nu au fost utilizați finațele preconizate pentru acest scop.</t>
  </si>
  <si>
    <t>Legea nr. 221 din 19.10.2007, art. 29, pct. 4
Hotărîrea Guvernului nr 185/ 2019 privind aprobarea Planului măsurilor de supraveghere,
control şi eradicare a rabiei la vulpi în Republica Moldova</t>
  </si>
  <si>
    <t>Au fot desfășurate două campanii de vaccinare: -Campania I- care s-a desfășurat în perioada 09-13.07.2020; -Campania II- care s-a desfășurat în perioada 13-21.11.2020.                      Distribuția momelilor vaccinale s-a desfășurat: Aerian – distribuția a unui număr de 1 086 272 momeli vaccinale/ an, respectiv  616 936 doze momeli pentru fiecare campanie pe prin distribuția aeriană, pe întreaga suprafață eligibilă de pe teritoriul Republicii Moldova, respectiv 21725,42 km² (dintre care 12625,42 km2 , așa numita zona „tampon” de 50 km  în interiorul Republicii Moldova de la granița cu România.                   Programul a fos implementat cu succes fiind atise obiectivele trasate</t>
  </si>
  <si>
    <t>Au fost recoltate și supuse testărilor 2321 de probe care au fost prelevate de la păsări din ferme comerciale, gospodării particulare dar și fauna sălbatică nefiind identificat genomul virusului influienței aviare.  Obiectivul a fost atins parțial , fiind supuse testărilor  efectivele de păsări ligibile acestui Program.</t>
  </si>
  <si>
    <t>Au fost recoltate și supuse testărilor 187 probe  în scopul identificării salmonelozelor zoonotice  în cadrul controalelor oficiale</t>
  </si>
  <si>
    <t xml:space="preserve">1. A fost pus în aplicare Programul măsurilor strategice pentru anul 2020 aprobat prin Ordinul ANSA nr. 458 din 07.11.2019 în conformitate cu prevederile art. 29, alin (2) al Legii 221/2007.         Astfel pe parcursul anului 2020 au fost  efectuate în total 487202 de testări în scop de diagnostic și supuse măsurilor de profilaxie specifice (vaccinărilor) 1787975. Fiind astfel atinse  peste 75,6%  din obiectivele trasate.                                                                                          În legătură cu condițiile meteorologoice nefavorabile și insuficiența de furaje, deținătorii de animale au micșorat numărul efectivului de animale. </t>
  </si>
  <si>
    <t xml:space="preserve"> A fost pus în aplicare Programului de monitorizare a supraveghere în domeniul siguranței și calității produselor vitivinicole, alcoolului etilic, berii și producției alcoolice  pe anul 2020  prin ordinului ANSA nr.28 din 23.01.2020.                Au fost planificate prelevarea 307 probe pentru determinarea indicilor de calitate în produsele alcoolice. Pe perioada de raportare au fost prelevate 321 de probe , cu 14 probe mai mult.  </t>
  </si>
  <si>
    <t>1. A fost pus în aplicare Programul măsurilor strategice pentru anul 2020 aprobat prin Ordinul ANSA nr. 458 din 07.11.2019 în conformitate cu prevederile art. 29, alin (2) al Legii 221/2007.Astfel pe parcursul anului 2020 au fost  efectuate în total 487202 de testări în scop de diagnostic și supuse măsurilor de profilaxie specifice (vaccinărilor) 1787975. Fiind astfel atinse  peste 75,6%  din obiectivele trasate.                                                                                      - asigurarea cu vaccinuri- 1389,2 mii lei                                                                                        - achitarea despăgubirelor civile -231 mii lei 
- asigurarea cu chituri(CRDV)-2009,7 mii lei                                     Principala barieră majoră în procurarea preparatelor  biologice necesare îndeplinirii programului măsurilor strategice finnțate din bugetul de stat, sunt fregventele contestații   depuse de agenții econaomici la Agenția pentru Soluționarea Contestațiilor. Astfel pe parcursul anului 2020 procedurile de achiziții publice  pentru procurarea vaccinurilor contra rabiei și a antraxului  sau finalizat la finele lunii decebrie din motivul contestațiilor depuse și prin urmare ethnic nu a mai fost posibil de a finaliza procedurile prin încehierea de contracte pentru livrarea bunurilor.</t>
  </si>
  <si>
    <t xml:space="preserve">                                                                                   1) 97 controale executate(78,23 %), ce include 60 întreprinderi (61,86%) și 37 depozite specializate (38,15%);                                                                                                        2) 27 controale inopinate;                                                                                                     3) 11 controale la verificarea respectării CS pentru fabricarea vinurilor cu IGP;                                                                                     4) 136 probe prelevate și investigate la indicii de naturalețe și de calitate;                                                                            5) 11 certificate de înregistrare a utilajului pentru fabricarea alcoolului etilic și a producției alcoolice.</t>
  </si>
  <si>
    <t>Mijloace financiare aprobate au fost redecționate în formă de subsidii către I.P. CRDV întru îndeplinirea programului pentru supravegherea conformității produselor de origine animală și monitorizarea boliilor infecțioase și neinfecțioase:                                                - cheltuieli de personal-12,4 mii lei;                                                     - Bunuri si servicii -4,7 mii lei</t>
  </si>
  <si>
    <t>Au fost asigurați 600 inspectori  angajați din cadrul  STSA și aparatului central cu veste fără mîneci.</t>
  </si>
  <si>
    <t>Mijloace financiare aprobate au fost utilizate la achitarea retribuirii muncii angajaților Agenției , procurarea bunurilor și serviciilor pentru buna funcționare a instituției.       Ministerul Finantelor a aprobat un buget de
102974 mii lei la capitolul cheltuieli de personal . În urma rectificării Bugetului de Stat a fost alocată diferența pentru acoperirea 8961,0 mii lei la acest capitol</t>
  </si>
  <si>
    <t>Au fost achitate cheltuielilor pentru  deplasăriile în interes de serviciu efectuate în cadrul Proiectului cu codul 70233 „Perfecționarea abilităților în activitatea de laborator pentru specialiștii agro- alimentari din Europa de Est /Ag-Lab/ˮ  destinat specialiștilor din cadrul  I.P. Centrul Republican de Diagnostică. Din cauza situației epidimiologice nu au fost executat în  totalmente a bugetului rectificat.</t>
  </si>
  <si>
    <t>2019-2020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</si>
</sst>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_L_-;\-* #,##0.00\ _L_-;_-* &quot;-&quot;??\ _L_-;_-@_-"/>
    <numFmt numFmtId="165" formatCode="#,##0.0"/>
  </numFmts>
  <fonts count="16" x14ac:knownFonts="1">
    <font>
      <sz val="11"/>
      <color theme="1"/>
      <name val="Calibri"/>
      <family val="2"/>
      <charset val="204"/>
      <scheme val="minor"/>
    </font>
    <font>
      <sz val="11"/>
      <color theme="1"/>
      <name val="Calibri"/>
      <family val="2"/>
      <charset val="204"/>
      <scheme val="minor"/>
    </font>
    <font>
      <sz val="11"/>
      <color theme="1"/>
      <name val="Calibri"/>
      <family val="2"/>
      <scheme val="minor"/>
    </font>
    <font>
      <b/>
      <sz val="11"/>
      <color theme="1"/>
      <name val="Times New Roman"/>
      <family val="1"/>
      <charset val="204"/>
    </font>
    <font>
      <sz val="11"/>
      <color theme="1"/>
      <name val="Times New Roman"/>
      <family val="1"/>
      <charset val="204"/>
    </font>
    <font>
      <sz val="10"/>
      <color indexed="0"/>
      <name val="Arial"/>
      <family val="2"/>
    </font>
    <font>
      <sz val="10"/>
      <name val="Arial"/>
      <family val="2"/>
    </font>
    <font>
      <sz val="10"/>
      <color indexed="0"/>
      <name val="Arial"/>
      <family val="2"/>
    </font>
    <font>
      <sz val="10"/>
      <color indexed="0"/>
      <name val="Arial"/>
      <family val="2"/>
      <charset val="204"/>
    </font>
    <font>
      <b/>
      <i/>
      <sz val="11"/>
      <color theme="1"/>
      <name val="Times New Roman"/>
      <family val="1"/>
      <charset val="204"/>
    </font>
    <font>
      <b/>
      <sz val="14"/>
      <color theme="1"/>
      <name val="Times New Roman"/>
      <family val="1"/>
      <charset val="204"/>
    </font>
    <font>
      <i/>
      <sz val="14"/>
      <color theme="1"/>
      <name val="Times New Roman"/>
      <family val="1"/>
      <charset val="204"/>
    </font>
    <font>
      <sz val="14"/>
      <color theme="1"/>
      <name val="Times New Roman"/>
      <family val="1"/>
      <charset val="204"/>
    </font>
    <font>
      <sz val="14"/>
      <color rgb="FFFF0000"/>
      <name val="Times New Roman"/>
      <family val="1"/>
      <charset val="204"/>
    </font>
    <font>
      <sz val="14"/>
      <name val="Times New Roman"/>
      <family val="1"/>
      <charset val="204"/>
    </font>
    <font>
      <sz val="16"/>
      <color theme="1"/>
      <name val="Times New Roman"/>
      <family val="1"/>
      <charset val="204"/>
    </font>
  </fonts>
  <fills count="9">
    <fill>
      <patternFill patternType="none"/>
    </fill>
    <fill>
      <patternFill patternType="gray125"/>
    </fill>
    <fill>
      <patternFill patternType="solid">
        <fgColor rgb="FFFFFF00"/>
        <bgColor indexed="64"/>
      </patternFill>
    </fill>
    <fill>
      <patternFill patternType="solid">
        <fgColor rgb="FF66FF33"/>
        <bgColor indexed="64"/>
      </patternFill>
    </fill>
    <fill>
      <patternFill patternType="solid">
        <fgColor theme="9" tint="0.59999389629810485"/>
        <bgColor indexed="64"/>
      </patternFill>
    </fill>
    <fill>
      <patternFill patternType="solid">
        <fgColor rgb="FF66FFCC"/>
        <bgColor indexed="64"/>
      </patternFill>
    </fill>
    <fill>
      <patternFill patternType="solid">
        <fgColor rgb="FFF5B1E2"/>
        <bgColor indexed="64"/>
      </patternFill>
    </fill>
    <fill>
      <patternFill patternType="solid">
        <fgColor theme="0"/>
        <bgColor indexed="64"/>
      </patternFill>
    </fill>
    <fill>
      <patternFill patternType="mediumGray">
        <bgColor theme="0"/>
      </patternFill>
    </fill>
  </fills>
  <borders count="13">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12">
    <xf numFmtId="0" fontId="0" fillId="0" borderId="0"/>
    <xf numFmtId="0" fontId="2" fillId="0" borderId="0"/>
    <xf numFmtId="0" fontId="1" fillId="0" borderId="0"/>
    <xf numFmtId="0" fontId="1" fillId="0" borderId="0"/>
    <xf numFmtId="0" fontId="2" fillId="0" borderId="0"/>
    <xf numFmtId="0" fontId="5" fillId="0" borderId="0"/>
    <xf numFmtId="0" fontId="6" fillId="0" borderId="0"/>
    <xf numFmtId="0" fontId="7" fillId="0" borderId="0"/>
    <xf numFmtId="164" fontId="7" fillId="0" borderId="0" applyFont="0" applyFill="0" applyBorder="0" applyAlignment="0" applyProtection="0"/>
    <xf numFmtId="0" fontId="8" fillId="0" borderId="0"/>
    <xf numFmtId="0" fontId="7" fillId="0" borderId="0"/>
    <xf numFmtId="0" fontId="8" fillId="0" borderId="0"/>
  </cellStyleXfs>
  <cellXfs count="93">
    <xf numFmtId="0" fontId="0" fillId="0" borderId="0" xfId="0"/>
    <xf numFmtId="0" fontId="4" fillId="0" borderId="0" xfId="0" applyFont="1"/>
    <xf numFmtId="0" fontId="4" fillId="0" borderId="0" xfId="0" applyFont="1" applyAlignment="1">
      <alignment vertical="center" wrapText="1"/>
    </xf>
    <xf numFmtId="0" fontId="4" fillId="0" borderId="0" xfId="0" applyFont="1" applyAlignment="1">
      <alignment vertical="center"/>
    </xf>
    <xf numFmtId="0" fontId="3" fillId="0" borderId="0" xfId="0" applyFont="1"/>
    <xf numFmtId="0" fontId="4" fillId="0" borderId="0" xfId="0" applyFont="1" applyAlignment="1">
      <alignment vertical="top" wrapText="1"/>
    </xf>
    <xf numFmtId="0" fontId="4" fillId="2" borderId="0" xfId="0" applyFont="1" applyFill="1"/>
    <xf numFmtId="0" fontId="4" fillId="3" borderId="0" xfId="0" applyFont="1" applyFill="1"/>
    <xf numFmtId="0" fontId="4" fillId="4" borderId="0" xfId="0" applyFont="1" applyFill="1"/>
    <xf numFmtId="0" fontId="4" fillId="5" borderId="0" xfId="0" applyFont="1" applyFill="1"/>
    <xf numFmtId="0" fontId="4" fillId="6" borderId="0" xfId="0" applyFont="1" applyFill="1"/>
    <xf numFmtId="0" fontId="4" fillId="7" borderId="0" xfId="0" applyFont="1" applyFill="1"/>
    <xf numFmtId="0" fontId="4" fillId="7" borderId="0" xfId="0" applyFont="1" applyFill="1" applyAlignment="1">
      <alignment vertical="center" wrapText="1"/>
    </xf>
    <xf numFmtId="0" fontId="4" fillId="7" borderId="0" xfId="0" applyFont="1" applyFill="1" applyAlignment="1">
      <alignment vertical="top" wrapText="1"/>
    </xf>
    <xf numFmtId="0" fontId="4" fillId="7" borderId="0" xfId="0" applyFont="1" applyFill="1" applyAlignment="1">
      <alignment vertical="center"/>
    </xf>
    <xf numFmtId="0" fontId="10" fillId="7" borderId="1" xfId="0" applyFont="1" applyFill="1" applyBorder="1" applyAlignment="1">
      <alignment horizontal="center" vertical="center"/>
    </xf>
    <xf numFmtId="0" fontId="10" fillId="7" borderId="1" xfId="0" applyFont="1" applyFill="1" applyBorder="1" applyAlignment="1">
      <alignment horizontal="center" vertical="center" wrapText="1"/>
    </xf>
    <xf numFmtId="0" fontId="10" fillId="7" borderId="7" xfId="0" applyFont="1" applyFill="1" applyBorder="1" applyAlignment="1">
      <alignment horizontal="center" vertical="center"/>
    </xf>
    <xf numFmtId="0" fontId="10" fillId="7" borderId="6" xfId="0" applyFont="1" applyFill="1" applyBorder="1" applyAlignment="1">
      <alignment horizontal="center" vertical="center"/>
    </xf>
    <xf numFmtId="0" fontId="10" fillId="7" borderId="1" xfId="0" applyFont="1" applyFill="1" applyBorder="1" applyAlignment="1">
      <alignment horizontal="center" vertical="top"/>
    </xf>
    <xf numFmtId="0" fontId="11" fillId="7" borderId="1" xfId="0" applyFont="1" applyFill="1" applyBorder="1" applyAlignment="1">
      <alignment horizontal="left" vertical="top" wrapText="1"/>
    </xf>
    <xf numFmtId="0" fontId="11" fillId="7" borderId="7" xfId="0" applyFont="1" applyFill="1" applyBorder="1" applyAlignment="1">
      <alignment horizontal="left" vertical="top" wrapText="1"/>
    </xf>
    <xf numFmtId="0" fontId="10" fillId="7" borderId="1" xfId="0" applyFont="1" applyFill="1" applyBorder="1" applyAlignment="1">
      <alignment horizontal="left" vertical="top" wrapText="1"/>
    </xf>
    <xf numFmtId="165" fontId="10" fillId="7" borderId="1" xfId="0" applyNumberFormat="1" applyFont="1" applyFill="1" applyBorder="1" applyAlignment="1">
      <alignment horizontal="left" vertical="top" wrapText="1"/>
    </xf>
    <xf numFmtId="0" fontId="10" fillId="7" borderId="11" xfId="0" applyFont="1" applyFill="1" applyBorder="1" applyAlignment="1">
      <alignment horizontal="left" vertical="center"/>
    </xf>
    <xf numFmtId="0" fontId="10" fillId="7" borderId="2" xfId="0" applyFont="1" applyFill="1" applyBorder="1" applyAlignment="1">
      <alignment horizontal="left" vertical="center"/>
    </xf>
    <xf numFmtId="165" fontId="10" fillId="7" borderId="2" xfId="0" applyNumberFormat="1" applyFont="1" applyFill="1" applyBorder="1" applyAlignment="1">
      <alignment horizontal="center" vertical="center"/>
    </xf>
    <xf numFmtId="165" fontId="10" fillId="7" borderId="2" xfId="0" applyNumberFormat="1" applyFont="1" applyFill="1" applyBorder="1" applyAlignment="1">
      <alignment horizontal="left" vertical="center"/>
    </xf>
    <xf numFmtId="0" fontId="12" fillId="7" borderId="6" xfId="0" applyFont="1" applyFill="1" applyBorder="1" applyAlignment="1">
      <alignment horizontal="center" vertical="center"/>
    </xf>
    <xf numFmtId="0" fontId="12" fillId="7" borderId="1" xfId="0" applyFont="1" applyFill="1" applyBorder="1" applyAlignment="1">
      <alignment vertical="center" wrapText="1"/>
    </xf>
    <xf numFmtId="0" fontId="12" fillId="7" borderId="1" xfId="0" applyFont="1" applyFill="1" applyBorder="1" applyAlignment="1">
      <alignment vertical="top" wrapText="1"/>
    </xf>
    <xf numFmtId="165" fontId="12" fillId="7" borderId="1" xfId="0" applyNumberFormat="1" applyFont="1" applyFill="1" applyBorder="1" applyAlignment="1">
      <alignment horizontal="center" vertical="center" wrapText="1"/>
    </xf>
    <xf numFmtId="165" fontId="12" fillId="7" borderId="1" xfId="0" applyNumberFormat="1" applyFont="1" applyFill="1" applyBorder="1" applyAlignment="1">
      <alignment horizontal="center" vertical="center"/>
    </xf>
    <xf numFmtId="165" fontId="12" fillId="7" borderId="1" xfId="0" applyNumberFormat="1" applyFont="1" applyFill="1" applyBorder="1" applyAlignment="1">
      <alignment horizontal="center"/>
    </xf>
    <xf numFmtId="165" fontId="12" fillId="7" borderId="7" xfId="0" applyNumberFormat="1" applyFont="1" applyFill="1" applyBorder="1" applyAlignment="1">
      <alignment horizontal="center"/>
    </xf>
    <xf numFmtId="0" fontId="10" fillId="7" borderId="6" xfId="0" applyFont="1" applyFill="1" applyBorder="1" applyAlignment="1">
      <alignment horizontal="left" vertical="center"/>
    </xf>
    <xf numFmtId="0" fontId="10" fillId="7" borderId="1" xfId="0" applyFont="1" applyFill="1" applyBorder="1" applyAlignment="1">
      <alignment horizontal="left" vertical="center"/>
    </xf>
    <xf numFmtId="165" fontId="10" fillId="7" borderId="1" xfId="0" applyNumberFormat="1" applyFont="1" applyFill="1" applyBorder="1" applyAlignment="1">
      <alignment horizontal="center" vertical="center"/>
    </xf>
    <xf numFmtId="165" fontId="10" fillId="7" borderId="1" xfId="0" applyNumberFormat="1" applyFont="1" applyFill="1" applyBorder="1" applyAlignment="1">
      <alignment horizontal="left" vertical="center"/>
    </xf>
    <xf numFmtId="0" fontId="13" fillId="7" borderId="1" xfId="0" applyFont="1" applyFill="1" applyBorder="1" applyAlignment="1">
      <alignment vertical="top" wrapText="1"/>
    </xf>
    <xf numFmtId="49" fontId="12" fillId="7" borderId="1" xfId="0" applyNumberFormat="1" applyFont="1" applyFill="1" applyBorder="1" applyAlignment="1">
      <alignment horizontal="center" vertical="center" wrapText="1"/>
    </xf>
    <xf numFmtId="0" fontId="14" fillId="7" borderId="6" xfId="0" applyFont="1" applyFill="1" applyBorder="1" applyAlignment="1">
      <alignment horizontal="center" vertical="center"/>
    </xf>
    <xf numFmtId="0" fontId="14" fillId="7" borderId="1" xfId="0" applyFont="1" applyFill="1" applyBorder="1" applyAlignment="1">
      <alignment vertical="center" wrapText="1"/>
    </xf>
    <xf numFmtId="0" fontId="14" fillId="7" borderId="1" xfId="0" applyFont="1" applyFill="1" applyBorder="1" applyAlignment="1">
      <alignment vertical="top" wrapText="1"/>
    </xf>
    <xf numFmtId="0" fontId="10" fillId="7" borderId="1" xfId="0" applyFont="1" applyFill="1" applyBorder="1" applyAlignment="1">
      <alignment vertical="center" wrapText="1"/>
    </xf>
    <xf numFmtId="0" fontId="10" fillId="7" borderId="1" xfId="0" applyFont="1" applyFill="1" applyBorder="1" applyAlignment="1">
      <alignment vertical="top" wrapText="1"/>
    </xf>
    <xf numFmtId="165" fontId="10" fillId="7" borderId="1" xfId="0" applyNumberFormat="1" applyFont="1" applyFill="1" applyBorder="1" applyAlignment="1">
      <alignment horizontal="center" vertical="center" wrapText="1"/>
    </xf>
    <xf numFmtId="165" fontId="10" fillId="7" borderId="1" xfId="0" applyNumberFormat="1" applyFont="1" applyFill="1" applyBorder="1" applyAlignment="1">
      <alignment horizontal="center"/>
    </xf>
    <xf numFmtId="165" fontId="10" fillId="7" borderId="7" xfId="0" applyNumberFormat="1" applyFont="1" applyFill="1" applyBorder="1" applyAlignment="1">
      <alignment horizontal="center"/>
    </xf>
    <xf numFmtId="0" fontId="12" fillId="7" borderId="6" xfId="0" applyFont="1" applyFill="1" applyBorder="1"/>
    <xf numFmtId="0" fontId="12" fillId="7" borderId="8" xfId="0" applyFont="1" applyFill="1" applyBorder="1"/>
    <xf numFmtId="0" fontId="10" fillId="7" borderId="9" xfId="0" applyFont="1" applyFill="1" applyBorder="1" applyAlignment="1">
      <alignment vertical="center" wrapText="1"/>
    </xf>
    <xf numFmtId="0" fontId="12" fillId="7" borderId="9" xfId="0" applyFont="1" applyFill="1" applyBorder="1" applyAlignment="1">
      <alignment vertical="top" wrapText="1"/>
    </xf>
    <xf numFmtId="0" fontId="12" fillId="7" borderId="9" xfId="0" applyFont="1" applyFill="1" applyBorder="1" applyAlignment="1">
      <alignment vertical="center" wrapText="1"/>
    </xf>
    <xf numFmtId="165" fontId="12" fillId="7" borderId="9" xfId="0" applyNumberFormat="1" applyFont="1" applyFill="1" applyBorder="1" applyAlignment="1">
      <alignment horizontal="center" vertical="center" wrapText="1"/>
    </xf>
    <xf numFmtId="165" fontId="12" fillId="7" borderId="9" xfId="0" applyNumberFormat="1" applyFont="1" applyFill="1" applyBorder="1" applyAlignment="1">
      <alignment horizontal="center"/>
    </xf>
    <xf numFmtId="165" fontId="10" fillId="7" borderId="9" xfId="0" applyNumberFormat="1" applyFont="1" applyFill="1" applyBorder="1" applyAlignment="1">
      <alignment horizontal="center" vertical="center"/>
    </xf>
    <xf numFmtId="165" fontId="12" fillId="7" borderId="10" xfId="0" applyNumberFormat="1" applyFont="1" applyFill="1" applyBorder="1" applyAlignment="1">
      <alignment horizontal="center"/>
    </xf>
    <xf numFmtId="165" fontId="13" fillId="7" borderId="1" xfId="0" applyNumberFormat="1" applyFont="1" applyFill="1" applyBorder="1" applyAlignment="1">
      <alignment horizontal="center" vertical="center"/>
    </xf>
    <xf numFmtId="0" fontId="15" fillId="0" borderId="0" xfId="0" applyFont="1" applyAlignment="1">
      <alignment horizontal="left" vertical="top"/>
    </xf>
    <xf numFmtId="0" fontId="15" fillId="0" borderId="0" xfId="0" applyFont="1" applyAlignment="1">
      <alignment vertical="center"/>
    </xf>
    <xf numFmtId="0" fontId="12" fillId="7" borderId="0" xfId="0" applyFont="1" applyFill="1" applyBorder="1"/>
    <xf numFmtId="0" fontId="10" fillId="7" borderId="0" xfId="0" applyFont="1" applyFill="1" applyBorder="1" applyAlignment="1">
      <alignment vertical="center" wrapText="1"/>
    </xf>
    <xf numFmtId="0" fontId="12" fillId="7" borderId="0" xfId="0" applyFont="1" applyFill="1" applyBorder="1" applyAlignment="1">
      <alignment vertical="top" wrapText="1"/>
    </xf>
    <xf numFmtId="0" fontId="12" fillId="7" borderId="0" xfId="0" applyFont="1" applyFill="1" applyBorder="1" applyAlignment="1">
      <alignment vertical="center" wrapText="1"/>
    </xf>
    <xf numFmtId="165" fontId="12" fillId="7" borderId="0" xfId="0" applyNumberFormat="1" applyFont="1" applyFill="1" applyBorder="1" applyAlignment="1">
      <alignment horizontal="center" vertical="center" wrapText="1"/>
    </xf>
    <xf numFmtId="165" fontId="12" fillId="7" borderId="0" xfId="0" applyNumberFormat="1" applyFont="1" applyFill="1" applyBorder="1" applyAlignment="1">
      <alignment horizontal="center"/>
    </xf>
    <xf numFmtId="165" fontId="10" fillId="7" borderId="0" xfId="0" applyNumberFormat="1" applyFont="1" applyFill="1" applyBorder="1" applyAlignment="1">
      <alignment horizontal="center" vertical="center"/>
    </xf>
    <xf numFmtId="0" fontId="12" fillId="8" borderId="11" xfId="0" applyFont="1" applyFill="1" applyBorder="1" applyAlignment="1">
      <alignment horizontal="center"/>
    </xf>
    <xf numFmtId="0" fontId="12" fillId="8" borderId="2" xfId="0" applyFont="1" applyFill="1" applyBorder="1" applyAlignment="1">
      <alignment horizontal="center"/>
    </xf>
    <xf numFmtId="0" fontId="12" fillId="8" borderId="12" xfId="0" applyFont="1" applyFill="1" applyBorder="1" applyAlignment="1">
      <alignment horizontal="center"/>
    </xf>
    <xf numFmtId="0" fontId="10" fillId="7" borderId="3" xfId="0" applyFont="1" applyFill="1" applyBorder="1" applyAlignment="1">
      <alignment horizontal="center" vertical="center"/>
    </xf>
    <xf numFmtId="0" fontId="10" fillId="7" borderId="4" xfId="0" applyFont="1" applyFill="1" applyBorder="1" applyAlignment="1">
      <alignment horizontal="center" vertical="center"/>
    </xf>
    <xf numFmtId="0" fontId="10" fillId="7" borderId="5" xfId="0" applyFont="1" applyFill="1" applyBorder="1" applyAlignment="1">
      <alignment horizontal="center" vertical="center"/>
    </xf>
    <xf numFmtId="0" fontId="12" fillId="8" borderId="6" xfId="0" applyFont="1" applyFill="1" applyBorder="1" applyAlignment="1">
      <alignment horizontal="center" vertical="center"/>
    </xf>
    <xf numFmtId="0" fontId="12" fillId="8" borderId="1" xfId="0" applyFont="1" applyFill="1" applyBorder="1" applyAlignment="1">
      <alignment horizontal="center" vertical="center"/>
    </xf>
    <xf numFmtId="0" fontId="12" fillId="8" borderId="7" xfId="0" applyFont="1" applyFill="1" applyBorder="1" applyAlignment="1">
      <alignment horizontal="center" vertical="center"/>
    </xf>
    <xf numFmtId="0" fontId="9" fillId="7" borderId="0" xfId="0" applyFont="1" applyFill="1" applyBorder="1" applyAlignment="1">
      <alignment horizontal="right" vertical="top" wrapText="1"/>
    </xf>
    <xf numFmtId="0" fontId="10" fillId="7" borderId="6" xfId="0" applyFont="1" applyFill="1" applyBorder="1" applyAlignment="1">
      <alignment horizontal="left" vertical="center"/>
    </xf>
    <xf numFmtId="0" fontId="10" fillId="7" borderId="1" xfId="0" applyFont="1" applyFill="1" applyBorder="1" applyAlignment="1">
      <alignment horizontal="left" vertical="center"/>
    </xf>
    <xf numFmtId="0" fontId="10" fillId="7" borderId="7" xfId="0" applyFont="1" applyFill="1" applyBorder="1" applyAlignment="1">
      <alignment horizontal="left" vertical="center"/>
    </xf>
    <xf numFmtId="0" fontId="10" fillId="7" borderId="11" xfId="0" applyFont="1" applyFill="1" applyBorder="1" applyAlignment="1">
      <alignment horizontal="left" vertical="center"/>
    </xf>
    <xf numFmtId="0" fontId="10" fillId="7" borderId="2" xfId="0" applyFont="1" applyFill="1" applyBorder="1" applyAlignment="1">
      <alignment horizontal="left" vertical="center"/>
    </xf>
    <xf numFmtId="0" fontId="10" fillId="7" borderId="12" xfId="0" applyFont="1" applyFill="1" applyBorder="1" applyAlignment="1">
      <alignment horizontal="left" vertical="center"/>
    </xf>
    <xf numFmtId="0" fontId="10" fillId="7" borderId="1" xfId="0" applyFont="1" applyFill="1" applyBorder="1" applyAlignment="1">
      <alignment horizontal="center" vertical="center" wrapText="1"/>
    </xf>
    <xf numFmtId="0" fontId="10" fillId="7" borderId="1" xfId="0" applyFont="1" applyFill="1" applyBorder="1" applyAlignment="1">
      <alignment horizontal="center" vertical="center"/>
    </xf>
    <xf numFmtId="0" fontId="10" fillId="7" borderId="7" xfId="0" applyFont="1" applyFill="1" applyBorder="1" applyAlignment="1">
      <alignment horizontal="center" vertical="center"/>
    </xf>
    <xf numFmtId="0" fontId="10" fillId="7" borderId="7" xfId="0" applyFont="1" applyFill="1" applyBorder="1" applyAlignment="1">
      <alignment horizontal="center" vertical="center" wrapText="1"/>
    </xf>
    <xf numFmtId="0" fontId="10" fillId="7" borderId="6" xfId="0" applyFont="1" applyFill="1" applyBorder="1" applyAlignment="1">
      <alignment horizontal="center" vertical="center" textRotation="90"/>
    </xf>
    <xf numFmtId="0" fontId="10" fillId="7" borderId="1" xfId="0" applyFont="1" applyFill="1" applyBorder="1" applyAlignment="1">
      <alignment horizontal="center" vertical="top" wrapText="1"/>
    </xf>
    <xf numFmtId="0" fontId="12" fillId="8" borderId="11" xfId="0" applyFont="1" applyFill="1" applyBorder="1" applyAlignment="1">
      <alignment horizontal="center" vertical="center"/>
    </xf>
    <xf numFmtId="0" fontId="12" fillId="8" borderId="2" xfId="0" applyFont="1" applyFill="1" applyBorder="1" applyAlignment="1">
      <alignment horizontal="center" vertical="center"/>
    </xf>
    <xf numFmtId="0" fontId="12" fillId="8" borderId="12" xfId="0" applyFont="1" applyFill="1" applyBorder="1" applyAlignment="1">
      <alignment horizontal="center" vertical="center"/>
    </xf>
  </cellXfs>
  <cellStyles count="12">
    <cellStyle name="Comma 2" xfId="8" xr:uid="{00000000-0005-0000-0000-000000000000}"/>
    <cellStyle name="Normal 15 2" xfId="3" xr:uid="{00000000-0005-0000-0000-000002000000}"/>
    <cellStyle name="Normal 2" xfId="2" xr:uid="{00000000-0005-0000-0000-000003000000}"/>
    <cellStyle name="Normal 21" xfId="10" xr:uid="{00000000-0005-0000-0000-000004000000}"/>
    <cellStyle name="Normal 23" xfId="11" xr:uid="{00000000-0005-0000-0000-000005000000}"/>
    <cellStyle name="Normal 3" xfId="5" xr:uid="{00000000-0005-0000-0000-000006000000}"/>
    <cellStyle name="Normal 5" xfId="7" xr:uid="{00000000-0005-0000-0000-000007000000}"/>
    <cellStyle name="Normal 6" xfId="9" xr:uid="{00000000-0005-0000-0000-000008000000}"/>
    <cellStyle name="Normal 8" xfId="4" xr:uid="{00000000-0005-0000-0000-000009000000}"/>
    <cellStyle name="Обычный" xfId="0" builtinId="0"/>
    <cellStyle name="Обычный 2" xfId="1" xr:uid="{00000000-0005-0000-0000-00000A000000}"/>
    <cellStyle name="Обычный 2 2" xfId="6" xr:uid="{00000000-0005-0000-0000-00000B000000}"/>
  </cellStyles>
  <dxfs count="0"/>
  <tableStyles count="0" defaultTableStyle="TableStyleMedium9" defaultPivotStyle="PivotStyleLight16"/>
  <colors>
    <mruColors>
      <color rgb="FFF5B1E2"/>
      <color rgb="FF66FFCC"/>
      <color rgb="FF66FF33"/>
      <color rgb="FFE11FAA"/>
      <color rgb="FFFFFF99"/>
      <color rgb="FFCCFFFF"/>
      <color rgb="FFF763D7"/>
      <color rgb="FF66FFFF"/>
      <color rgb="FF3399FF"/>
      <color rgb="FF26989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L74"/>
  <sheetViews>
    <sheetView tabSelected="1" zoomScale="56" zoomScaleNormal="56" workbookViewId="0">
      <pane xSplit="2" ySplit="7" topLeftCell="C66" activePane="bottomRight" state="frozen"/>
      <selection pane="topRight" activeCell="C1" sqref="C1"/>
      <selection pane="bottomLeft" activeCell="A8" sqref="A8"/>
      <selection pane="bottomRight" activeCell="C69" sqref="C69"/>
    </sheetView>
  </sheetViews>
  <sheetFormatPr defaultColWidth="9.109375" defaultRowHeight="13.8" x14ac:dyDescent="0.25"/>
  <cols>
    <col min="1" max="1" width="7.44140625" style="1" customWidth="1"/>
    <col min="2" max="2" width="41.44140625" style="2" customWidth="1"/>
    <col min="3" max="3" width="43.109375" style="5" customWidth="1"/>
    <col min="4" max="4" width="78.21875" style="2" customWidth="1"/>
    <col min="5" max="5" width="23.109375" style="2" customWidth="1"/>
    <col min="6" max="6" width="20.44140625" style="1" customWidth="1"/>
    <col min="7" max="7" width="21.109375" style="1" customWidth="1"/>
    <col min="8" max="8" width="18.88671875" style="3" customWidth="1"/>
    <col min="9" max="9" width="17.77734375" style="1" customWidth="1"/>
    <col min="10" max="10" width="17" style="1" customWidth="1"/>
    <col min="11" max="11" width="19.77734375" style="1" customWidth="1"/>
    <col min="12" max="12" width="19.6640625" style="1" customWidth="1"/>
    <col min="13" max="16384" width="9.109375" style="1"/>
  </cols>
  <sheetData>
    <row r="1" spans="1:38" ht="45" customHeight="1" thickBot="1" x14ac:dyDescent="0.3">
      <c r="A1" s="11"/>
      <c r="B1" s="12"/>
      <c r="C1" s="13"/>
      <c r="D1" s="12"/>
      <c r="E1" s="12"/>
      <c r="F1" s="11"/>
      <c r="G1" s="11"/>
      <c r="H1" s="14"/>
      <c r="I1" s="11"/>
      <c r="J1" s="11"/>
      <c r="K1" s="11"/>
      <c r="L1" s="11"/>
      <c r="M1" s="77" t="s">
        <v>73</v>
      </c>
      <c r="N1" s="77"/>
      <c r="O1" s="77"/>
    </row>
    <row r="2" spans="1:38" ht="54.75" customHeight="1" x14ac:dyDescent="0.25">
      <c r="A2" s="71" t="s">
        <v>75</v>
      </c>
      <c r="B2" s="72"/>
      <c r="C2" s="72"/>
      <c r="D2" s="72"/>
      <c r="E2" s="72"/>
      <c r="F2" s="72"/>
      <c r="G2" s="72"/>
      <c r="H2" s="72"/>
      <c r="I2" s="72"/>
      <c r="J2" s="72"/>
      <c r="K2" s="72"/>
      <c r="L2" s="72"/>
      <c r="M2" s="72"/>
      <c r="N2" s="72"/>
      <c r="O2" s="73"/>
    </row>
    <row r="3" spans="1:38" ht="45" customHeight="1" x14ac:dyDescent="0.25">
      <c r="A3" s="88" t="s">
        <v>15</v>
      </c>
      <c r="B3" s="84" t="s">
        <v>4</v>
      </c>
      <c r="C3" s="89" t="s">
        <v>17</v>
      </c>
      <c r="D3" s="84" t="s">
        <v>28</v>
      </c>
      <c r="E3" s="84" t="s">
        <v>5</v>
      </c>
      <c r="F3" s="85" t="s">
        <v>12</v>
      </c>
      <c r="G3" s="85"/>
      <c r="H3" s="85"/>
      <c r="I3" s="85"/>
      <c r="J3" s="85"/>
      <c r="K3" s="85"/>
      <c r="L3" s="84" t="s">
        <v>72</v>
      </c>
      <c r="M3" s="84" t="s">
        <v>14</v>
      </c>
      <c r="N3" s="84"/>
      <c r="O3" s="87"/>
    </row>
    <row r="4" spans="1:38" ht="17.399999999999999" x14ac:dyDescent="0.25">
      <c r="A4" s="88"/>
      <c r="B4" s="84"/>
      <c r="C4" s="89"/>
      <c r="D4" s="84"/>
      <c r="E4" s="84"/>
      <c r="F4" s="84" t="s">
        <v>7</v>
      </c>
      <c r="G4" s="15"/>
      <c r="H4" s="85">
        <v>2020</v>
      </c>
      <c r="I4" s="85"/>
      <c r="J4" s="85"/>
      <c r="K4" s="84" t="s">
        <v>11</v>
      </c>
      <c r="L4" s="84"/>
      <c r="M4" s="85" t="s">
        <v>13</v>
      </c>
      <c r="N4" s="85"/>
      <c r="O4" s="86"/>
    </row>
    <row r="5" spans="1:38" ht="34.799999999999997" x14ac:dyDescent="0.25">
      <c r="A5" s="88"/>
      <c r="B5" s="84"/>
      <c r="C5" s="89"/>
      <c r="D5" s="84"/>
      <c r="E5" s="84"/>
      <c r="F5" s="84"/>
      <c r="G5" s="16" t="s">
        <v>6</v>
      </c>
      <c r="H5" s="15" t="s">
        <v>8</v>
      </c>
      <c r="I5" s="16" t="s">
        <v>9</v>
      </c>
      <c r="J5" s="16" t="s">
        <v>10</v>
      </c>
      <c r="K5" s="84"/>
      <c r="L5" s="84"/>
      <c r="M5" s="15">
        <v>2022</v>
      </c>
      <c r="N5" s="15">
        <v>2023</v>
      </c>
      <c r="O5" s="17">
        <v>2024</v>
      </c>
    </row>
    <row r="6" spans="1:38" ht="17.399999999999999" x14ac:dyDescent="0.25">
      <c r="A6" s="18">
        <v>1</v>
      </c>
      <c r="B6" s="16">
        <v>2</v>
      </c>
      <c r="C6" s="19">
        <v>3</v>
      </c>
      <c r="D6" s="16">
        <v>4</v>
      </c>
      <c r="E6" s="15">
        <v>5</v>
      </c>
      <c r="F6" s="16">
        <v>6</v>
      </c>
      <c r="G6" s="15">
        <v>7</v>
      </c>
      <c r="H6" s="16">
        <v>8</v>
      </c>
      <c r="I6" s="15">
        <v>9</v>
      </c>
      <c r="J6" s="16">
        <v>10</v>
      </c>
      <c r="K6" s="15">
        <v>11</v>
      </c>
      <c r="L6" s="16">
        <v>12</v>
      </c>
      <c r="M6" s="15">
        <v>13</v>
      </c>
      <c r="N6" s="16">
        <v>14</v>
      </c>
      <c r="O6" s="17">
        <v>15</v>
      </c>
    </row>
    <row r="7" spans="1:38" ht="189.6" customHeight="1" x14ac:dyDescent="0.25">
      <c r="A7" s="18"/>
      <c r="B7" s="20" t="s">
        <v>16</v>
      </c>
      <c r="C7" s="20" t="s">
        <v>21</v>
      </c>
      <c r="D7" s="20" t="s">
        <v>26</v>
      </c>
      <c r="E7" s="20" t="s">
        <v>18</v>
      </c>
      <c r="F7" s="20" t="s">
        <v>18</v>
      </c>
      <c r="G7" s="20" t="s">
        <v>19</v>
      </c>
      <c r="H7" s="20" t="s">
        <v>20</v>
      </c>
      <c r="I7" s="20" t="s">
        <v>23</v>
      </c>
      <c r="J7" s="20" t="s">
        <v>22</v>
      </c>
      <c r="K7" s="20" t="s">
        <v>24</v>
      </c>
      <c r="L7" s="20" t="s">
        <v>25</v>
      </c>
      <c r="M7" s="20"/>
      <c r="N7" s="20"/>
      <c r="O7" s="21"/>
    </row>
    <row r="8" spans="1:38" ht="69.599999999999994" x14ac:dyDescent="0.25">
      <c r="A8" s="18"/>
      <c r="B8" s="22" t="s">
        <v>74</v>
      </c>
      <c r="C8" s="22"/>
      <c r="D8" s="20"/>
      <c r="E8" s="20"/>
      <c r="F8" s="23">
        <f>G10+F14+F20</f>
        <v>390484.49999999988</v>
      </c>
      <c r="G8" s="23">
        <f>G10+G14+G20</f>
        <v>178931.49999999994</v>
      </c>
      <c r="H8" s="23">
        <f>H10+H14+H20</f>
        <v>229404.2</v>
      </c>
      <c r="I8" s="23">
        <f>I10+I14+I20</f>
        <v>64</v>
      </c>
      <c r="J8" s="23">
        <f>J10+J14+J20</f>
        <v>211552.99999999994</v>
      </c>
      <c r="K8" s="23">
        <f t="shared" ref="K8:O8" si="0">K10+K14+K20</f>
        <v>234837.8</v>
      </c>
      <c r="L8" s="23">
        <f t="shared" si="0"/>
        <v>0</v>
      </c>
      <c r="M8" s="23">
        <f t="shared" si="0"/>
        <v>0</v>
      </c>
      <c r="N8" s="23">
        <f t="shared" si="0"/>
        <v>0</v>
      </c>
      <c r="O8" s="23">
        <f t="shared" si="0"/>
        <v>0</v>
      </c>
    </row>
    <row r="9" spans="1:38" ht="38.4" customHeight="1" x14ac:dyDescent="0.25">
      <c r="A9" s="81" t="s">
        <v>27</v>
      </c>
      <c r="B9" s="82"/>
      <c r="C9" s="82"/>
      <c r="D9" s="82"/>
      <c r="E9" s="82"/>
      <c r="F9" s="82"/>
      <c r="G9" s="82"/>
      <c r="H9" s="82"/>
      <c r="I9" s="82"/>
      <c r="J9" s="82"/>
      <c r="K9" s="82"/>
      <c r="L9" s="82"/>
      <c r="M9" s="82"/>
      <c r="N9" s="82"/>
      <c r="O9" s="83"/>
    </row>
    <row r="10" spans="1:38" ht="17.399999999999999" x14ac:dyDescent="0.25">
      <c r="A10" s="24"/>
      <c r="B10" s="25"/>
      <c r="C10" s="25"/>
      <c r="D10" s="25"/>
      <c r="E10" s="25"/>
      <c r="F10" s="26">
        <f>F11</f>
        <v>0</v>
      </c>
      <c r="G10" s="26">
        <f>G11</f>
        <v>0</v>
      </c>
      <c r="H10" s="26">
        <f>H11</f>
        <v>600</v>
      </c>
      <c r="I10" s="27">
        <f t="shared" ref="I10:O10" si="1">I11</f>
        <v>-360</v>
      </c>
      <c r="J10" s="27">
        <f t="shared" si="1"/>
        <v>0</v>
      </c>
      <c r="K10" s="27">
        <f t="shared" si="1"/>
        <v>600</v>
      </c>
      <c r="L10" s="27">
        <f t="shared" si="1"/>
        <v>0</v>
      </c>
      <c r="M10" s="27">
        <f t="shared" si="1"/>
        <v>0</v>
      </c>
      <c r="N10" s="27">
        <f t="shared" si="1"/>
        <v>0</v>
      </c>
      <c r="O10" s="27">
        <f t="shared" si="1"/>
        <v>0</v>
      </c>
    </row>
    <row r="11" spans="1:38" s="9" customFormat="1" ht="72" x14ac:dyDescent="0.35">
      <c r="A11" s="28">
        <v>20</v>
      </c>
      <c r="B11" s="29" t="s">
        <v>2</v>
      </c>
      <c r="C11" s="30" t="s">
        <v>29</v>
      </c>
      <c r="D11" s="29" t="s">
        <v>76</v>
      </c>
      <c r="E11" s="31" t="s">
        <v>97</v>
      </c>
      <c r="F11" s="32">
        <f>G11+J11</f>
        <v>0</v>
      </c>
      <c r="G11" s="32">
        <v>0</v>
      </c>
      <c r="H11" s="32">
        <v>600</v>
      </c>
      <c r="I11" s="32">
        <v>-360</v>
      </c>
      <c r="J11" s="32">
        <v>0</v>
      </c>
      <c r="K11" s="32">
        <v>600</v>
      </c>
      <c r="L11" s="33"/>
      <c r="M11" s="33"/>
      <c r="N11" s="33"/>
      <c r="O11" s="34"/>
      <c r="P11" s="1"/>
      <c r="Q11" s="1"/>
      <c r="R11" s="1"/>
      <c r="S11" s="1"/>
      <c r="T11" s="1"/>
      <c r="U11" s="1"/>
      <c r="V11" s="1"/>
      <c r="W11" s="1"/>
      <c r="X11" s="1"/>
      <c r="Y11" s="1"/>
      <c r="Z11" s="1"/>
      <c r="AA11" s="1"/>
      <c r="AB11" s="1"/>
      <c r="AC11" s="1"/>
      <c r="AD11" s="1"/>
      <c r="AE11" s="1"/>
      <c r="AF11" s="1"/>
      <c r="AG11" s="1"/>
      <c r="AH11" s="1"/>
      <c r="AI11" s="1"/>
      <c r="AJ11" s="1"/>
      <c r="AK11" s="1"/>
      <c r="AL11" s="1"/>
    </row>
    <row r="12" spans="1:38" ht="34.799999999999997" customHeight="1" x14ac:dyDescent="0.35">
      <c r="A12" s="28">
        <v>23</v>
      </c>
      <c r="B12" s="29" t="s">
        <v>30</v>
      </c>
      <c r="C12" s="30"/>
      <c r="D12" s="29"/>
      <c r="E12" s="31"/>
      <c r="F12" s="33"/>
      <c r="G12" s="33"/>
      <c r="H12" s="32"/>
      <c r="I12" s="33"/>
      <c r="J12" s="33"/>
      <c r="K12" s="33"/>
      <c r="L12" s="33"/>
      <c r="M12" s="33"/>
      <c r="N12" s="33"/>
      <c r="O12" s="34"/>
    </row>
    <row r="13" spans="1:38" ht="46.2" customHeight="1" x14ac:dyDescent="0.25">
      <c r="A13" s="78" t="s">
        <v>31</v>
      </c>
      <c r="B13" s="79"/>
      <c r="C13" s="79"/>
      <c r="D13" s="79"/>
      <c r="E13" s="79"/>
      <c r="F13" s="79"/>
      <c r="G13" s="79"/>
      <c r="H13" s="79"/>
      <c r="I13" s="79"/>
      <c r="J13" s="79"/>
      <c r="K13" s="79"/>
      <c r="L13" s="79"/>
      <c r="M13" s="79"/>
      <c r="N13" s="79"/>
      <c r="O13" s="80"/>
    </row>
    <row r="14" spans="1:38" ht="28.2" customHeight="1" x14ac:dyDescent="0.25">
      <c r="A14" s="35"/>
      <c r="B14" s="36"/>
      <c r="C14" s="36"/>
      <c r="D14" s="36"/>
      <c r="E14" s="36"/>
      <c r="F14" s="37">
        <f t="shared" ref="F14:G14" si="2">F15+F16+F17+F18</f>
        <v>35998.100000000006</v>
      </c>
      <c r="G14" s="37">
        <f t="shared" si="2"/>
        <v>7739.8</v>
      </c>
      <c r="H14" s="37">
        <f>H15+H16+H17+H18</f>
        <v>33812.699999999997</v>
      </c>
      <c r="I14" s="38">
        <f t="shared" ref="I14:O14" si="3">I15+I16+I17+I18</f>
        <v>1000</v>
      </c>
      <c r="J14" s="38">
        <f t="shared" si="3"/>
        <v>28258.300000000003</v>
      </c>
      <c r="K14" s="38">
        <f t="shared" si="3"/>
        <v>33812.699999999997</v>
      </c>
      <c r="L14" s="38">
        <f t="shared" si="3"/>
        <v>0</v>
      </c>
      <c r="M14" s="38">
        <f t="shared" si="3"/>
        <v>0</v>
      </c>
      <c r="N14" s="38">
        <f t="shared" si="3"/>
        <v>0</v>
      </c>
      <c r="O14" s="38">
        <f t="shared" si="3"/>
        <v>0</v>
      </c>
    </row>
    <row r="15" spans="1:38" s="6" customFormat="1" ht="346.8" customHeight="1" x14ac:dyDescent="0.35">
      <c r="A15" s="28">
        <v>25</v>
      </c>
      <c r="B15" s="29" t="s">
        <v>32</v>
      </c>
      <c r="C15" s="30" t="s">
        <v>36</v>
      </c>
      <c r="D15" s="29" t="s">
        <v>91</v>
      </c>
      <c r="E15" s="31" t="s">
        <v>97</v>
      </c>
      <c r="F15" s="32">
        <f>G15+J15</f>
        <v>10340.9</v>
      </c>
      <c r="G15" s="32">
        <v>6942</v>
      </c>
      <c r="H15" s="32">
        <v>14606</v>
      </c>
      <c r="I15" s="32"/>
      <c r="J15" s="32">
        <f>2009.7+1389.2</f>
        <v>3398.9</v>
      </c>
      <c r="K15" s="32">
        <f>3248.9+3498.7</f>
        <v>6747.6</v>
      </c>
      <c r="L15" s="33"/>
      <c r="M15" s="33"/>
      <c r="N15" s="33"/>
      <c r="O15" s="34"/>
      <c r="P15" s="1"/>
      <c r="Q15" s="1"/>
      <c r="R15" s="1"/>
      <c r="S15" s="1"/>
      <c r="T15" s="1"/>
      <c r="U15" s="1"/>
      <c r="V15" s="1"/>
      <c r="W15" s="1"/>
      <c r="X15" s="1"/>
      <c r="Y15" s="1"/>
      <c r="Z15" s="1"/>
      <c r="AA15" s="1"/>
      <c r="AB15" s="1"/>
      <c r="AC15" s="1"/>
      <c r="AD15" s="1"/>
      <c r="AE15" s="1"/>
      <c r="AF15" s="1"/>
      <c r="AG15" s="1"/>
      <c r="AH15" s="1"/>
      <c r="AI15" s="1"/>
      <c r="AJ15" s="1"/>
      <c r="AK15" s="1"/>
      <c r="AL15" s="1"/>
    </row>
    <row r="16" spans="1:38" s="6" customFormat="1" ht="90" x14ac:dyDescent="0.35">
      <c r="A16" s="28">
        <v>26</v>
      </c>
      <c r="B16" s="29" t="s">
        <v>35</v>
      </c>
      <c r="C16" s="30" t="s">
        <v>38</v>
      </c>
      <c r="D16" s="29" t="s">
        <v>88</v>
      </c>
      <c r="E16" s="31" t="s">
        <v>97</v>
      </c>
      <c r="F16" s="32">
        <f>G16+J16</f>
        <v>282.10000000000002</v>
      </c>
      <c r="G16" s="32">
        <v>102.1</v>
      </c>
      <c r="H16" s="32">
        <v>214</v>
      </c>
      <c r="I16" s="32"/>
      <c r="J16" s="32">
        <v>180</v>
      </c>
      <c r="K16" s="32">
        <v>214</v>
      </c>
      <c r="L16" s="33"/>
      <c r="M16" s="33"/>
      <c r="N16" s="33"/>
      <c r="O16" s="34"/>
      <c r="P16" s="1"/>
      <c r="Q16" s="1"/>
      <c r="R16" s="1"/>
      <c r="S16" s="1"/>
      <c r="T16" s="1"/>
      <c r="U16" s="1"/>
      <c r="V16" s="1"/>
      <c r="W16" s="1"/>
      <c r="X16" s="1"/>
      <c r="Y16" s="1"/>
      <c r="Z16" s="1"/>
      <c r="AA16" s="1"/>
      <c r="AB16" s="1"/>
      <c r="AC16" s="1"/>
      <c r="AD16" s="1"/>
      <c r="AE16" s="1"/>
      <c r="AF16" s="1"/>
      <c r="AG16" s="1"/>
      <c r="AH16" s="1"/>
      <c r="AI16" s="1"/>
      <c r="AJ16" s="1"/>
      <c r="AK16" s="1"/>
      <c r="AL16" s="1"/>
    </row>
    <row r="17" spans="1:38" s="6" customFormat="1" ht="130.19999999999999" customHeight="1" x14ac:dyDescent="0.35">
      <c r="A17" s="28">
        <v>27</v>
      </c>
      <c r="B17" s="29" t="s">
        <v>34</v>
      </c>
      <c r="C17" s="30" t="s">
        <v>37</v>
      </c>
      <c r="D17" s="29" t="s">
        <v>87</v>
      </c>
      <c r="E17" s="31" t="s">
        <v>97</v>
      </c>
      <c r="F17" s="32">
        <f>G17+J17</f>
        <v>2095.6999999999998</v>
      </c>
      <c r="G17" s="32">
        <v>695.7</v>
      </c>
      <c r="H17" s="32">
        <v>2091.6999999999998</v>
      </c>
      <c r="I17" s="32"/>
      <c r="J17" s="32">
        <v>1400</v>
      </c>
      <c r="K17" s="32">
        <v>0</v>
      </c>
      <c r="L17" s="33"/>
      <c r="M17" s="33"/>
      <c r="N17" s="33"/>
      <c r="O17" s="34"/>
      <c r="P17" s="1"/>
      <c r="Q17" s="1"/>
      <c r="R17" s="1"/>
      <c r="S17" s="1"/>
      <c r="T17" s="1"/>
      <c r="U17" s="1"/>
      <c r="V17" s="1"/>
      <c r="W17" s="1"/>
      <c r="X17" s="1"/>
      <c r="Y17" s="1"/>
      <c r="Z17" s="1"/>
      <c r="AA17" s="1"/>
      <c r="AB17" s="1"/>
      <c r="AC17" s="1"/>
      <c r="AD17" s="1"/>
      <c r="AE17" s="1"/>
      <c r="AF17" s="1"/>
      <c r="AG17" s="1"/>
      <c r="AH17" s="1"/>
      <c r="AI17" s="1"/>
      <c r="AJ17" s="1"/>
      <c r="AK17" s="1"/>
      <c r="AL17" s="1"/>
    </row>
    <row r="18" spans="1:38" s="10" customFormat="1" ht="228.6" customHeight="1" x14ac:dyDescent="0.35">
      <c r="A18" s="28">
        <v>28</v>
      </c>
      <c r="B18" s="29" t="s">
        <v>33</v>
      </c>
      <c r="C18" s="39" t="s">
        <v>85</v>
      </c>
      <c r="D18" s="29" t="s">
        <v>86</v>
      </c>
      <c r="E18" s="40">
        <v>2020</v>
      </c>
      <c r="F18" s="32">
        <f t="shared" ref="F18" si="4">J18</f>
        <v>23279.4</v>
      </c>
      <c r="G18" s="32">
        <v>0</v>
      </c>
      <c r="H18" s="32">
        <v>16901</v>
      </c>
      <c r="I18" s="32">
        <v>1000</v>
      </c>
      <c r="J18" s="32">
        <f>23618.5-339.1</f>
        <v>23279.4</v>
      </c>
      <c r="K18" s="32">
        <f>25051.1+1800</f>
        <v>26851.1</v>
      </c>
      <c r="L18" s="33"/>
      <c r="M18" s="33"/>
      <c r="N18" s="33"/>
      <c r="O18" s="34"/>
      <c r="P18" s="1"/>
      <c r="Q18" s="1"/>
      <c r="R18" s="1"/>
      <c r="S18" s="1"/>
      <c r="T18" s="1"/>
      <c r="U18" s="1"/>
      <c r="V18" s="1"/>
      <c r="W18" s="1"/>
      <c r="X18" s="1"/>
      <c r="Y18" s="1"/>
      <c r="Z18" s="1"/>
      <c r="AA18" s="1"/>
      <c r="AB18" s="1"/>
      <c r="AC18" s="1"/>
      <c r="AD18" s="1"/>
      <c r="AE18" s="1"/>
      <c r="AF18" s="1"/>
      <c r="AG18" s="1"/>
      <c r="AH18" s="1"/>
      <c r="AI18" s="1"/>
      <c r="AJ18" s="1"/>
      <c r="AK18" s="1"/>
      <c r="AL18" s="1"/>
    </row>
    <row r="19" spans="1:38" s="7" customFormat="1" ht="47.4" customHeight="1" x14ac:dyDescent="0.25">
      <c r="A19" s="78" t="s">
        <v>39</v>
      </c>
      <c r="B19" s="79"/>
      <c r="C19" s="79"/>
      <c r="D19" s="79"/>
      <c r="E19" s="79"/>
      <c r="F19" s="79"/>
      <c r="G19" s="79"/>
      <c r="H19" s="79"/>
      <c r="I19" s="79"/>
      <c r="J19" s="79"/>
      <c r="K19" s="79"/>
      <c r="L19" s="79"/>
      <c r="M19" s="79"/>
      <c r="N19" s="79"/>
      <c r="O19" s="80"/>
      <c r="P19" s="1"/>
      <c r="Q19" s="1"/>
      <c r="R19" s="1"/>
      <c r="S19" s="1"/>
      <c r="T19" s="1"/>
      <c r="U19" s="1"/>
      <c r="V19" s="1"/>
      <c r="W19" s="1"/>
      <c r="X19" s="1"/>
      <c r="Y19" s="1"/>
      <c r="Z19" s="1"/>
      <c r="AA19" s="1"/>
      <c r="AB19" s="1"/>
      <c r="AC19" s="1"/>
      <c r="AD19" s="1"/>
      <c r="AE19" s="1"/>
      <c r="AF19" s="1"/>
      <c r="AG19" s="1"/>
      <c r="AH19" s="1"/>
      <c r="AI19" s="1"/>
      <c r="AJ19" s="1"/>
      <c r="AK19" s="1"/>
      <c r="AL19" s="1"/>
    </row>
    <row r="20" spans="1:38" s="7" customFormat="1" ht="17.399999999999999" x14ac:dyDescent="0.25">
      <c r="A20" s="35"/>
      <c r="B20" s="36"/>
      <c r="C20" s="36"/>
      <c r="D20" s="36"/>
      <c r="E20" s="36"/>
      <c r="F20" s="38">
        <f t="shared" ref="F20:G20" si="5">SUM(F21:F35)</f>
        <v>354486.39999999991</v>
      </c>
      <c r="G20" s="38">
        <f t="shared" si="5"/>
        <v>171191.69999999995</v>
      </c>
      <c r="H20" s="38">
        <f>SUM(H21:H35)</f>
        <v>194991.5</v>
      </c>
      <c r="I20" s="38">
        <f t="shared" ref="I20:L20" si="6">SUM(I21:I35)</f>
        <v>-576</v>
      </c>
      <c r="J20" s="38">
        <f t="shared" si="6"/>
        <v>183294.69999999995</v>
      </c>
      <c r="K20" s="38">
        <f t="shared" si="6"/>
        <v>200425.09999999998</v>
      </c>
      <c r="L20" s="38">
        <f t="shared" si="6"/>
        <v>0</v>
      </c>
      <c r="M20" s="38">
        <f t="shared" ref="M20:O20" si="7">M22+M23+M24+M25+M25+M26+M27+M28+M29+M30+M31+M32+M33+M34+M35</f>
        <v>0</v>
      </c>
      <c r="N20" s="38">
        <f t="shared" si="7"/>
        <v>0</v>
      </c>
      <c r="O20" s="38">
        <f t="shared" si="7"/>
        <v>0</v>
      </c>
      <c r="P20" s="1"/>
      <c r="Q20" s="1"/>
      <c r="R20" s="1"/>
      <c r="S20" s="1"/>
      <c r="T20" s="1"/>
      <c r="U20" s="1"/>
      <c r="V20" s="1"/>
      <c r="W20" s="1"/>
      <c r="X20" s="1"/>
      <c r="Y20" s="1"/>
      <c r="Z20" s="1"/>
      <c r="AA20" s="1"/>
      <c r="AB20" s="1"/>
      <c r="AC20" s="1"/>
      <c r="AD20" s="1"/>
      <c r="AE20" s="1"/>
      <c r="AF20" s="1"/>
      <c r="AG20" s="1"/>
      <c r="AH20" s="1"/>
      <c r="AI20" s="1"/>
      <c r="AJ20" s="1"/>
      <c r="AK20" s="1"/>
      <c r="AL20" s="1"/>
    </row>
    <row r="21" spans="1:38" ht="72" x14ac:dyDescent="0.35">
      <c r="A21" s="28">
        <v>38</v>
      </c>
      <c r="B21" s="29" t="s">
        <v>40</v>
      </c>
      <c r="C21" s="30"/>
      <c r="D21" s="29"/>
      <c r="E21" s="31"/>
      <c r="F21" s="33"/>
      <c r="G21" s="33"/>
      <c r="H21" s="32"/>
      <c r="I21" s="33"/>
      <c r="J21" s="33"/>
      <c r="K21" s="33"/>
      <c r="L21" s="33"/>
      <c r="M21" s="33"/>
      <c r="N21" s="33"/>
      <c r="O21" s="34"/>
    </row>
    <row r="22" spans="1:38" s="7" customFormat="1" ht="97.2" customHeight="1" x14ac:dyDescent="0.35">
      <c r="A22" s="28">
        <v>39</v>
      </c>
      <c r="B22" s="29" t="s">
        <v>41</v>
      </c>
      <c r="C22" s="30" t="s">
        <v>60</v>
      </c>
      <c r="D22" s="29" t="s">
        <v>95</v>
      </c>
      <c r="E22" s="31" t="s">
        <v>97</v>
      </c>
      <c r="F22" s="32">
        <f t="shared" ref="F22:F32" si="8">G22+J22</f>
        <v>291572.19999999995</v>
      </c>
      <c r="G22" s="32">
        <v>143612</v>
      </c>
      <c r="H22" s="32">
        <f>150194.3+3830.7+500</f>
        <v>154525</v>
      </c>
      <c r="I22" s="32">
        <f>-1000-2000+2700-276</f>
        <v>-576</v>
      </c>
      <c r="J22" s="32">
        <f>147676.3+295.6-11.7</f>
        <v>147960.19999999998</v>
      </c>
      <c r="K22" s="32">
        <f>174018.1-9956.3</f>
        <v>164061.80000000002</v>
      </c>
      <c r="L22" s="33"/>
      <c r="M22" s="33"/>
      <c r="N22" s="33"/>
      <c r="O22" s="34"/>
      <c r="P22" s="1"/>
      <c r="Q22" s="1"/>
      <c r="R22" s="1"/>
      <c r="S22" s="1"/>
      <c r="T22" s="1"/>
      <c r="U22" s="1"/>
      <c r="V22" s="1"/>
      <c r="W22" s="1"/>
      <c r="X22" s="1"/>
      <c r="Y22" s="1"/>
      <c r="Z22" s="1"/>
      <c r="AA22" s="1"/>
      <c r="AB22" s="1"/>
      <c r="AC22" s="1"/>
      <c r="AD22" s="1"/>
      <c r="AE22" s="1"/>
      <c r="AF22" s="1"/>
      <c r="AG22" s="1"/>
      <c r="AH22" s="1"/>
      <c r="AI22" s="1"/>
      <c r="AJ22" s="1"/>
      <c r="AK22" s="1"/>
      <c r="AL22" s="1"/>
    </row>
    <row r="23" spans="1:38" s="7" customFormat="1" ht="131.4" customHeight="1" x14ac:dyDescent="0.35">
      <c r="A23" s="28">
        <v>40</v>
      </c>
      <c r="B23" s="29" t="s">
        <v>42</v>
      </c>
      <c r="C23" s="30" t="s">
        <v>53</v>
      </c>
      <c r="D23" s="29" t="s">
        <v>90</v>
      </c>
      <c r="E23" s="31" t="s">
        <v>97</v>
      </c>
      <c r="F23" s="32">
        <f t="shared" si="8"/>
        <v>170.4</v>
      </c>
      <c r="G23" s="32">
        <v>117</v>
      </c>
      <c r="H23" s="32">
        <v>100</v>
      </c>
      <c r="I23" s="33"/>
      <c r="J23" s="32">
        <v>53.4</v>
      </c>
      <c r="K23" s="32">
        <v>99.3</v>
      </c>
      <c r="L23" s="33"/>
      <c r="M23" s="33"/>
      <c r="N23" s="33"/>
      <c r="O23" s="34"/>
      <c r="P23" s="1"/>
      <c r="Q23" s="1"/>
      <c r="R23" s="1"/>
      <c r="S23" s="1"/>
      <c r="T23" s="1"/>
      <c r="U23" s="1"/>
      <c r="V23" s="1"/>
      <c r="W23" s="1"/>
      <c r="X23" s="1"/>
      <c r="Y23" s="1"/>
      <c r="Z23" s="1"/>
      <c r="AA23" s="1"/>
      <c r="AB23" s="1"/>
      <c r="AC23" s="1"/>
      <c r="AD23" s="1"/>
      <c r="AE23" s="1"/>
      <c r="AF23" s="1"/>
      <c r="AG23" s="1"/>
      <c r="AH23" s="1"/>
      <c r="AI23" s="1"/>
      <c r="AJ23" s="1"/>
      <c r="AK23" s="1"/>
      <c r="AL23" s="1"/>
    </row>
    <row r="24" spans="1:38" s="7" customFormat="1" ht="157.19999999999999" customHeight="1" x14ac:dyDescent="0.35">
      <c r="A24" s="28">
        <v>41</v>
      </c>
      <c r="B24" s="29" t="s">
        <v>43</v>
      </c>
      <c r="C24" s="39" t="s">
        <v>81</v>
      </c>
      <c r="D24" s="29" t="s">
        <v>92</v>
      </c>
      <c r="E24" s="31" t="s">
        <v>97</v>
      </c>
      <c r="F24" s="32">
        <f t="shared" si="8"/>
        <v>53.599999999999994</v>
      </c>
      <c r="G24" s="32">
        <v>3.8</v>
      </c>
      <c r="H24" s="32">
        <v>200</v>
      </c>
      <c r="I24" s="33"/>
      <c r="J24" s="32">
        <v>49.8</v>
      </c>
      <c r="K24" s="32">
        <v>75</v>
      </c>
      <c r="L24" s="33"/>
      <c r="M24" s="33"/>
      <c r="N24" s="33"/>
      <c r="O24" s="34"/>
      <c r="P24" s="1"/>
      <c r="Q24" s="1"/>
      <c r="R24" s="1"/>
      <c r="S24" s="1"/>
      <c r="T24" s="1"/>
      <c r="U24" s="1"/>
      <c r="V24" s="1"/>
      <c r="W24" s="1"/>
      <c r="X24" s="1"/>
      <c r="Y24" s="1"/>
      <c r="Z24" s="1"/>
      <c r="AA24" s="1"/>
      <c r="AB24" s="1"/>
      <c r="AC24" s="1"/>
      <c r="AD24" s="1"/>
      <c r="AE24" s="1"/>
      <c r="AF24" s="1"/>
      <c r="AG24" s="1"/>
      <c r="AH24" s="1"/>
      <c r="AI24" s="1"/>
      <c r="AJ24" s="1"/>
      <c r="AK24" s="1"/>
      <c r="AL24" s="1"/>
    </row>
    <row r="25" spans="1:38" s="7" customFormat="1" ht="120.6" customHeight="1" x14ac:dyDescent="0.35">
      <c r="A25" s="28">
        <v>42</v>
      </c>
      <c r="B25" s="29" t="s">
        <v>44</v>
      </c>
      <c r="C25" s="30" t="s">
        <v>61</v>
      </c>
      <c r="D25" s="29" t="s">
        <v>93</v>
      </c>
      <c r="E25" s="31" t="s">
        <v>97</v>
      </c>
      <c r="F25" s="32">
        <f t="shared" si="8"/>
        <v>28189.8</v>
      </c>
      <c r="G25" s="32">
        <v>11089.8</v>
      </c>
      <c r="H25" s="32">
        <f>12815+4285</f>
        <v>17100</v>
      </c>
      <c r="I25" s="32"/>
      <c r="J25" s="58">
        <v>17100</v>
      </c>
      <c r="K25" s="32">
        <v>9956.2999999999993</v>
      </c>
      <c r="L25" s="33"/>
      <c r="M25" s="33"/>
      <c r="N25" s="33"/>
      <c r="O25" s="34"/>
      <c r="P25" s="1"/>
      <c r="Q25" s="1"/>
      <c r="R25" s="1"/>
      <c r="S25" s="1"/>
      <c r="T25" s="1"/>
      <c r="U25" s="1"/>
      <c r="V25" s="1"/>
      <c r="W25" s="1"/>
      <c r="X25" s="1"/>
      <c r="Y25" s="1"/>
      <c r="Z25" s="1"/>
      <c r="AA25" s="1"/>
      <c r="AB25" s="1"/>
      <c r="AC25" s="1"/>
      <c r="AD25" s="1"/>
      <c r="AE25" s="1"/>
      <c r="AF25" s="1"/>
      <c r="AG25" s="1"/>
      <c r="AH25" s="1"/>
      <c r="AI25" s="1"/>
      <c r="AJ25" s="1"/>
      <c r="AK25" s="1"/>
      <c r="AL25" s="1"/>
    </row>
    <row r="26" spans="1:38" s="7" customFormat="1" ht="225" customHeight="1" x14ac:dyDescent="0.35">
      <c r="A26" s="28">
        <v>43</v>
      </c>
      <c r="B26" s="29" t="s">
        <v>45</v>
      </c>
      <c r="C26" s="30" t="s">
        <v>62</v>
      </c>
      <c r="D26" s="29" t="s">
        <v>84</v>
      </c>
      <c r="E26" s="31" t="s">
        <v>97</v>
      </c>
      <c r="F26" s="32">
        <f t="shared" si="8"/>
        <v>2556.4</v>
      </c>
      <c r="G26" s="32">
        <v>1780.3</v>
      </c>
      <c r="H26" s="32">
        <v>3762.7</v>
      </c>
      <c r="I26" s="32"/>
      <c r="J26" s="32">
        <v>776.1</v>
      </c>
      <c r="K26" s="32">
        <f>2221+791+698.6</f>
        <v>3710.6</v>
      </c>
      <c r="L26" s="33"/>
      <c r="M26" s="33"/>
      <c r="N26" s="33"/>
      <c r="O26" s="34"/>
      <c r="P26" s="1"/>
      <c r="Q26" s="1"/>
      <c r="R26" s="1"/>
      <c r="S26" s="1"/>
      <c r="T26" s="1"/>
      <c r="U26" s="1"/>
      <c r="V26" s="1"/>
      <c r="W26" s="1"/>
      <c r="X26" s="1"/>
      <c r="Y26" s="1"/>
      <c r="Z26" s="1"/>
      <c r="AA26" s="1"/>
      <c r="AB26" s="1"/>
      <c r="AC26" s="1"/>
      <c r="AD26" s="1"/>
      <c r="AE26" s="1"/>
      <c r="AF26" s="1"/>
      <c r="AG26" s="1"/>
      <c r="AH26" s="1"/>
      <c r="AI26" s="1"/>
      <c r="AJ26" s="1"/>
      <c r="AK26" s="1"/>
      <c r="AL26" s="1"/>
    </row>
    <row r="27" spans="1:38" s="7" customFormat="1" ht="195" customHeight="1" x14ac:dyDescent="0.35">
      <c r="A27" s="28">
        <v>44</v>
      </c>
      <c r="B27" s="29" t="s">
        <v>46</v>
      </c>
      <c r="C27" s="30" t="s">
        <v>54</v>
      </c>
      <c r="D27" s="29" t="s">
        <v>82</v>
      </c>
      <c r="E27" s="31" t="s">
        <v>97</v>
      </c>
      <c r="F27" s="32">
        <f t="shared" si="8"/>
        <v>2355.3000000000002</v>
      </c>
      <c r="G27" s="32">
        <v>1152.8</v>
      </c>
      <c r="H27" s="32">
        <v>1238.8</v>
      </c>
      <c r="I27" s="33"/>
      <c r="J27" s="32">
        <v>1202.5</v>
      </c>
      <c r="K27" s="32">
        <f>2257+1080</f>
        <v>3337</v>
      </c>
      <c r="L27" s="33"/>
      <c r="M27" s="33"/>
      <c r="N27" s="33"/>
      <c r="O27" s="34"/>
      <c r="P27" s="1"/>
      <c r="Q27" s="1"/>
      <c r="R27" s="1"/>
      <c r="S27" s="1"/>
      <c r="T27" s="1"/>
      <c r="U27" s="1"/>
      <c r="V27" s="1"/>
      <c r="W27" s="1"/>
      <c r="X27" s="1"/>
      <c r="Y27" s="1"/>
      <c r="Z27" s="1"/>
      <c r="AA27" s="1"/>
      <c r="AB27" s="1"/>
      <c r="AC27" s="1"/>
      <c r="AD27" s="1"/>
      <c r="AE27" s="1"/>
      <c r="AF27" s="1"/>
      <c r="AG27" s="1"/>
      <c r="AH27" s="1"/>
      <c r="AI27" s="1"/>
      <c r="AJ27" s="1"/>
      <c r="AK27" s="1"/>
      <c r="AL27" s="1"/>
    </row>
    <row r="28" spans="1:38" s="7" customFormat="1" ht="177" customHeight="1" x14ac:dyDescent="0.35">
      <c r="A28" s="28">
        <v>45</v>
      </c>
      <c r="B28" s="29" t="s">
        <v>47</v>
      </c>
      <c r="C28" s="30" t="s">
        <v>55</v>
      </c>
      <c r="D28" s="29" t="s">
        <v>78</v>
      </c>
      <c r="E28" s="31" t="s">
        <v>97</v>
      </c>
      <c r="F28" s="32">
        <f t="shared" si="8"/>
        <v>1466.7</v>
      </c>
      <c r="G28" s="32">
        <v>480</v>
      </c>
      <c r="H28" s="32">
        <v>545</v>
      </c>
      <c r="I28" s="33"/>
      <c r="J28" s="32">
        <v>986.7</v>
      </c>
      <c r="K28" s="32">
        <f>646.8</f>
        <v>646.79999999999995</v>
      </c>
      <c r="L28" s="33"/>
      <c r="M28" s="33"/>
      <c r="N28" s="33"/>
      <c r="O28" s="34"/>
      <c r="P28" s="1"/>
      <c r="Q28" s="1"/>
      <c r="R28" s="1"/>
      <c r="S28" s="1"/>
      <c r="T28" s="1"/>
      <c r="U28" s="1"/>
      <c r="V28" s="1"/>
      <c r="W28" s="1"/>
      <c r="X28" s="1"/>
      <c r="Y28" s="1"/>
      <c r="Z28" s="1"/>
      <c r="AA28" s="1"/>
      <c r="AB28" s="1"/>
      <c r="AC28" s="1"/>
      <c r="AD28" s="1"/>
      <c r="AE28" s="1"/>
      <c r="AF28" s="1"/>
      <c r="AG28" s="1"/>
      <c r="AH28" s="1"/>
      <c r="AI28" s="1"/>
      <c r="AJ28" s="1"/>
      <c r="AK28" s="1"/>
      <c r="AL28" s="1"/>
    </row>
    <row r="29" spans="1:38" s="7" customFormat="1" ht="126" x14ac:dyDescent="0.35">
      <c r="A29" s="41">
        <v>46</v>
      </c>
      <c r="B29" s="42" t="s">
        <v>64</v>
      </c>
      <c r="C29" s="43" t="s">
        <v>63</v>
      </c>
      <c r="D29" s="42" t="s">
        <v>94</v>
      </c>
      <c r="E29" s="31" t="s">
        <v>97</v>
      </c>
      <c r="F29" s="32">
        <f t="shared" si="8"/>
        <v>383.1</v>
      </c>
      <c r="G29" s="32">
        <v>149.1</v>
      </c>
      <c r="H29" s="32">
        <v>300</v>
      </c>
      <c r="I29" s="33"/>
      <c r="J29" s="32">
        <v>234</v>
      </c>
      <c r="K29" s="32">
        <v>240</v>
      </c>
      <c r="L29" s="33"/>
      <c r="M29" s="33"/>
      <c r="N29" s="33"/>
      <c r="O29" s="34"/>
      <c r="P29" s="1"/>
      <c r="Q29" s="1"/>
      <c r="R29" s="1"/>
      <c r="S29" s="1"/>
      <c r="T29" s="1"/>
      <c r="U29" s="1"/>
      <c r="V29" s="1"/>
      <c r="W29" s="1"/>
      <c r="X29" s="1"/>
      <c r="Y29" s="1"/>
      <c r="Z29" s="1"/>
      <c r="AA29" s="1"/>
      <c r="AB29" s="1"/>
      <c r="AC29" s="1"/>
      <c r="AD29" s="1"/>
      <c r="AE29" s="1"/>
      <c r="AF29" s="1"/>
      <c r="AG29" s="1"/>
      <c r="AH29" s="1"/>
      <c r="AI29" s="1"/>
      <c r="AJ29" s="1"/>
      <c r="AK29" s="1"/>
      <c r="AL29" s="1"/>
    </row>
    <row r="30" spans="1:38" s="7" customFormat="1" ht="101.4" customHeight="1" x14ac:dyDescent="0.35">
      <c r="A30" s="28">
        <v>47</v>
      </c>
      <c r="B30" s="29" t="s">
        <v>48</v>
      </c>
      <c r="C30" s="30" t="s">
        <v>56</v>
      </c>
      <c r="D30" s="29" t="s">
        <v>83</v>
      </c>
      <c r="E30" s="31" t="s">
        <v>97</v>
      </c>
      <c r="F30" s="32">
        <f t="shared" si="8"/>
        <v>660</v>
      </c>
      <c r="G30" s="32">
        <v>300</v>
      </c>
      <c r="H30" s="32">
        <v>360</v>
      </c>
      <c r="I30" s="32"/>
      <c r="J30" s="32">
        <v>360</v>
      </c>
      <c r="K30" s="32">
        <v>0</v>
      </c>
      <c r="L30" s="33"/>
      <c r="M30" s="33"/>
      <c r="N30" s="33"/>
      <c r="O30" s="34"/>
      <c r="P30" s="1"/>
      <c r="Q30" s="1"/>
      <c r="R30" s="1"/>
      <c r="S30" s="1"/>
      <c r="T30" s="1"/>
      <c r="U30" s="1"/>
      <c r="V30" s="1"/>
      <c r="W30" s="1"/>
      <c r="X30" s="1"/>
      <c r="Y30" s="1"/>
      <c r="Z30" s="1"/>
      <c r="AA30" s="1"/>
      <c r="AB30" s="1"/>
      <c r="AC30" s="1"/>
      <c r="AD30" s="1"/>
      <c r="AE30" s="1"/>
      <c r="AF30" s="1"/>
      <c r="AG30" s="1"/>
      <c r="AH30" s="1"/>
      <c r="AI30" s="1"/>
      <c r="AJ30" s="1"/>
      <c r="AK30" s="1"/>
      <c r="AL30" s="1"/>
    </row>
    <row r="31" spans="1:38" s="7" customFormat="1" ht="126" customHeight="1" x14ac:dyDescent="0.35">
      <c r="A31" s="28">
        <v>48</v>
      </c>
      <c r="B31" s="29" t="s">
        <v>49</v>
      </c>
      <c r="C31" s="30" t="s">
        <v>57</v>
      </c>
      <c r="D31" s="29" t="s">
        <v>80</v>
      </c>
      <c r="E31" s="31" t="s">
        <v>97</v>
      </c>
      <c r="F31" s="32">
        <f t="shared" si="8"/>
        <v>1171.3</v>
      </c>
      <c r="G31" s="32">
        <v>560</v>
      </c>
      <c r="H31" s="32">
        <v>1064</v>
      </c>
      <c r="I31" s="32"/>
      <c r="J31" s="32">
        <v>611.29999999999995</v>
      </c>
      <c r="K31" s="32">
        <f>306.1+1789+90</f>
        <v>2185.1</v>
      </c>
      <c r="L31" s="33"/>
      <c r="M31" s="33"/>
      <c r="N31" s="33"/>
      <c r="O31" s="34"/>
      <c r="P31" s="1"/>
      <c r="Q31" s="1"/>
      <c r="R31" s="1"/>
      <c r="S31" s="1"/>
      <c r="T31" s="1"/>
      <c r="U31" s="1"/>
      <c r="V31" s="1"/>
      <c r="W31" s="1"/>
      <c r="X31" s="1"/>
      <c r="Y31" s="1"/>
      <c r="Z31" s="1"/>
      <c r="AA31" s="1"/>
      <c r="AB31" s="1"/>
      <c r="AC31" s="1"/>
      <c r="AD31" s="1"/>
      <c r="AE31" s="1"/>
      <c r="AF31" s="1"/>
      <c r="AG31" s="1"/>
      <c r="AH31" s="1"/>
      <c r="AI31" s="1"/>
      <c r="AJ31" s="1"/>
      <c r="AK31" s="1"/>
      <c r="AL31" s="1"/>
    </row>
    <row r="32" spans="1:38" s="7" customFormat="1" ht="180" x14ac:dyDescent="0.35">
      <c r="A32" s="28">
        <v>49</v>
      </c>
      <c r="B32" s="29" t="s">
        <v>50</v>
      </c>
      <c r="C32" s="30" t="s">
        <v>65</v>
      </c>
      <c r="D32" s="29" t="s">
        <v>89</v>
      </c>
      <c r="E32" s="31" t="s">
        <v>97</v>
      </c>
      <c r="F32" s="32">
        <f t="shared" si="8"/>
        <v>23263.699999999997</v>
      </c>
      <c r="G32" s="32">
        <v>11007.9</v>
      </c>
      <c r="H32" s="32">
        <v>14000</v>
      </c>
      <c r="I32" s="32"/>
      <c r="J32" s="32">
        <v>12255.8</v>
      </c>
      <c r="K32" s="32">
        <v>14000</v>
      </c>
      <c r="L32" s="33"/>
      <c r="M32" s="33"/>
      <c r="N32" s="33"/>
      <c r="O32" s="34"/>
      <c r="P32" s="1"/>
      <c r="Q32" s="1"/>
      <c r="R32" s="1"/>
      <c r="S32" s="1"/>
      <c r="T32" s="1"/>
      <c r="U32" s="1"/>
      <c r="V32" s="1"/>
      <c r="W32" s="1"/>
      <c r="X32" s="1"/>
      <c r="Y32" s="1"/>
      <c r="Z32" s="1"/>
      <c r="AA32" s="1"/>
      <c r="AB32" s="1"/>
      <c r="AC32" s="1"/>
      <c r="AD32" s="1"/>
      <c r="AE32" s="1"/>
      <c r="AF32" s="1"/>
      <c r="AG32" s="1"/>
      <c r="AH32" s="1"/>
      <c r="AI32" s="1"/>
      <c r="AJ32" s="1"/>
      <c r="AK32" s="1"/>
      <c r="AL32" s="1"/>
    </row>
    <row r="33" spans="1:38" s="6" customFormat="1" ht="169.8" customHeight="1" x14ac:dyDescent="0.35">
      <c r="A33" s="28">
        <v>50</v>
      </c>
      <c r="B33" s="29" t="s">
        <v>51</v>
      </c>
      <c r="C33" s="30" t="s">
        <v>58</v>
      </c>
      <c r="D33" s="29" t="s">
        <v>79</v>
      </c>
      <c r="E33" s="31" t="s">
        <v>97</v>
      </c>
      <c r="F33" s="32">
        <f t="shared" ref="F33:F35" si="9">G33+J33</f>
        <v>713.3</v>
      </c>
      <c r="G33" s="32">
        <v>339</v>
      </c>
      <c r="H33" s="32">
        <v>350</v>
      </c>
      <c r="I33" s="33"/>
      <c r="J33" s="32">
        <f>337.6+36.7</f>
        <v>374.3</v>
      </c>
      <c r="K33" s="32">
        <f>41.8+124.8+298.3</f>
        <v>464.9</v>
      </c>
      <c r="L33" s="33"/>
      <c r="M33" s="33"/>
      <c r="N33" s="33"/>
      <c r="O33" s="34"/>
      <c r="P33" s="1"/>
      <c r="Q33" s="1"/>
      <c r="R33" s="1"/>
      <c r="S33" s="1"/>
      <c r="T33" s="1"/>
      <c r="U33" s="1"/>
      <c r="V33" s="1"/>
      <c r="W33" s="1"/>
      <c r="X33" s="1"/>
      <c r="Y33" s="1"/>
      <c r="Z33" s="1"/>
      <c r="AA33" s="1"/>
      <c r="AB33" s="1"/>
      <c r="AC33" s="1"/>
      <c r="AD33" s="1"/>
      <c r="AE33" s="1"/>
      <c r="AF33" s="1"/>
      <c r="AG33" s="1"/>
      <c r="AH33" s="1"/>
      <c r="AI33" s="1"/>
      <c r="AJ33" s="1"/>
      <c r="AK33" s="1"/>
      <c r="AL33" s="1"/>
    </row>
    <row r="34" spans="1:38" s="7" customFormat="1" ht="179.4" customHeight="1" x14ac:dyDescent="0.35">
      <c r="A34" s="28">
        <v>51</v>
      </c>
      <c r="B34" s="29" t="s">
        <v>52</v>
      </c>
      <c r="C34" s="30" t="s">
        <v>59</v>
      </c>
      <c r="D34" s="29" t="s">
        <v>77</v>
      </c>
      <c r="E34" s="31" t="s">
        <v>97</v>
      </c>
      <c r="F34" s="32">
        <f t="shared" si="9"/>
        <v>1838</v>
      </c>
      <c r="G34" s="32">
        <v>600</v>
      </c>
      <c r="H34" s="32">
        <v>1350</v>
      </c>
      <c r="I34" s="33"/>
      <c r="J34" s="32">
        <f>538.3+648.2+39.8+11.7</f>
        <v>1238</v>
      </c>
      <c r="K34" s="32">
        <f>707.7+804+66.6+70</f>
        <v>1648.3</v>
      </c>
      <c r="L34" s="33"/>
      <c r="M34" s="33"/>
      <c r="N34" s="33"/>
      <c r="O34" s="34"/>
      <c r="P34" s="1"/>
      <c r="Q34" s="1"/>
      <c r="R34" s="1"/>
      <c r="S34" s="1"/>
      <c r="T34" s="1"/>
      <c r="U34" s="1"/>
      <c r="V34" s="1"/>
      <c r="W34" s="1"/>
      <c r="X34" s="1"/>
      <c r="Y34" s="1"/>
      <c r="Z34" s="1"/>
      <c r="AA34" s="1"/>
      <c r="AB34" s="1"/>
      <c r="AC34" s="1"/>
      <c r="AD34" s="1"/>
      <c r="AE34" s="1"/>
      <c r="AF34" s="1"/>
      <c r="AG34" s="1"/>
      <c r="AH34" s="1"/>
      <c r="AI34" s="1"/>
      <c r="AJ34" s="1"/>
      <c r="AK34" s="1"/>
      <c r="AL34" s="1"/>
    </row>
    <row r="35" spans="1:38" s="7" customFormat="1" ht="127.8" customHeight="1" x14ac:dyDescent="0.35">
      <c r="A35" s="28">
        <v>52</v>
      </c>
      <c r="B35" s="29" t="s">
        <v>66</v>
      </c>
      <c r="C35" s="30"/>
      <c r="D35" s="29" t="s">
        <v>96</v>
      </c>
      <c r="E35" s="31" t="s">
        <v>97</v>
      </c>
      <c r="F35" s="32">
        <f t="shared" si="9"/>
        <v>92.6</v>
      </c>
      <c r="G35" s="33"/>
      <c r="H35" s="32">
        <v>96</v>
      </c>
      <c r="I35" s="32"/>
      <c r="J35" s="32">
        <v>92.6</v>
      </c>
      <c r="K35" s="33"/>
      <c r="L35" s="33"/>
      <c r="M35" s="33"/>
      <c r="N35" s="33"/>
      <c r="O35" s="34"/>
      <c r="P35" s="1"/>
      <c r="Q35" s="1"/>
      <c r="R35" s="1"/>
      <c r="S35" s="1"/>
      <c r="T35" s="1"/>
      <c r="U35" s="1"/>
      <c r="V35" s="1"/>
      <c r="W35" s="1"/>
      <c r="X35" s="1"/>
      <c r="Y35" s="1"/>
      <c r="Z35" s="1"/>
      <c r="AA35" s="1"/>
      <c r="AB35" s="1"/>
      <c r="AC35" s="1"/>
      <c r="AD35" s="1"/>
      <c r="AE35" s="1"/>
      <c r="AF35" s="1"/>
      <c r="AG35" s="1"/>
      <c r="AH35" s="1"/>
      <c r="AI35" s="1"/>
      <c r="AJ35" s="1"/>
      <c r="AK35" s="1"/>
      <c r="AL35" s="1"/>
    </row>
    <row r="36" spans="1:38" ht="18" x14ac:dyDescent="0.25">
      <c r="A36" s="74"/>
      <c r="B36" s="75"/>
      <c r="C36" s="75"/>
      <c r="D36" s="75"/>
      <c r="E36" s="75"/>
      <c r="F36" s="75"/>
      <c r="G36" s="75"/>
      <c r="H36" s="75"/>
      <c r="I36" s="75"/>
      <c r="J36" s="75"/>
      <c r="K36" s="75"/>
      <c r="L36" s="75"/>
      <c r="M36" s="75"/>
      <c r="N36" s="75"/>
      <c r="O36" s="76"/>
    </row>
    <row r="37" spans="1:38" s="4" customFormat="1" ht="52.2" x14ac:dyDescent="0.3">
      <c r="A37" s="18"/>
      <c r="B37" s="44" t="s">
        <v>3</v>
      </c>
      <c r="C37" s="45"/>
      <c r="D37" s="44"/>
      <c r="E37" s="46"/>
      <c r="F37" s="47"/>
      <c r="G37" s="47"/>
      <c r="H37" s="37">
        <f>H39</f>
        <v>4400</v>
      </c>
      <c r="I37" s="47"/>
      <c r="J37" s="47"/>
      <c r="K37" s="47"/>
      <c r="L37" s="47"/>
      <c r="M37" s="47"/>
      <c r="N37" s="47"/>
      <c r="O37" s="48"/>
      <c r="P37" s="1"/>
      <c r="Q37" s="1"/>
      <c r="R37" s="1"/>
      <c r="S37" s="1"/>
      <c r="T37" s="1"/>
      <c r="U37" s="1"/>
      <c r="V37" s="1"/>
      <c r="W37" s="1"/>
      <c r="X37" s="1"/>
      <c r="Y37" s="1"/>
      <c r="Z37" s="1"/>
      <c r="AA37" s="1"/>
      <c r="AB37" s="1"/>
      <c r="AC37" s="1"/>
      <c r="AD37" s="1"/>
      <c r="AE37" s="1"/>
      <c r="AF37" s="1"/>
      <c r="AG37" s="1"/>
      <c r="AH37" s="1"/>
      <c r="AI37" s="1"/>
      <c r="AJ37" s="1"/>
      <c r="AK37" s="1"/>
      <c r="AL37" s="1"/>
    </row>
    <row r="38" spans="1:38" ht="54" x14ac:dyDescent="0.35">
      <c r="A38" s="28">
        <v>65</v>
      </c>
      <c r="B38" s="29" t="s">
        <v>70</v>
      </c>
      <c r="C38" s="30"/>
      <c r="D38" s="29"/>
      <c r="E38" s="31"/>
      <c r="F38" s="33"/>
      <c r="G38" s="33"/>
      <c r="H38" s="32"/>
      <c r="I38" s="33"/>
      <c r="J38" s="33"/>
      <c r="K38" s="33"/>
      <c r="L38" s="33"/>
      <c r="M38" s="33"/>
      <c r="N38" s="33"/>
      <c r="O38" s="34"/>
    </row>
    <row r="39" spans="1:38" s="8" customFormat="1" ht="72" x14ac:dyDescent="0.35">
      <c r="A39" s="28">
        <v>66</v>
      </c>
      <c r="B39" s="29" t="s">
        <v>71</v>
      </c>
      <c r="C39" s="30"/>
      <c r="D39" s="29"/>
      <c r="E39" s="31"/>
      <c r="F39" s="33"/>
      <c r="G39" s="33"/>
      <c r="H39" s="32">
        <v>4400</v>
      </c>
      <c r="I39" s="33"/>
      <c r="J39" s="33"/>
      <c r="K39" s="33"/>
      <c r="L39" s="33"/>
      <c r="M39" s="33"/>
      <c r="N39" s="33"/>
      <c r="O39" s="34"/>
      <c r="P39" s="1"/>
      <c r="Q39" s="1"/>
      <c r="R39" s="1"/>
      <c r="S39" s="1"/>
      <c r="T39" s="1"/>
      <c r="U39" s="1"/>
      <c r="V39" s="1"/>
      <c r="W39" s="1"/>
      <c r="X39" s="1"/>
      <c r="Y39" s="1"/>
      <c r="Z39" s="1"/>
      <c r="AA39" s="1"/>
      <c r="AB39" s="1"/>
      <c r="AC39" s="1"/>
      <c r="AD39" s="1"/>
      <c r="AE39" s="1"/>
      <c r="AF39" s="1"/>
      <c r="AG39" s="1"/>
      <c r="AH39" s="1"/>
      <c r="AI39" s="1"/>
      <c r="AJ39" s="1"/>
      <c r="AK39" s="1"/>
      <c r="AL39" s="1"/>
    </row>
    <row r="40" spans="1:38" ht="18" x14ac:dyDescent="0.25">
      <c r="A40" s="90"/>
      <c r="B40" s="91"/>
      <c r="C40" s="91"/>
      <c r="D40" s="91"/>
      <c r="E40" s="91"/>
      <c r="F40" s="91"/>
      <c r="G40" s="91"/>
      <c r="H40" s="91"/>
      <c r="I40" s="91"/>
      <c r="J40" s="91"/>
      <c r="K40" s="91"/>
      <c r="L40" s="91"/>
      <c r="M40" s="91"/>
      <c r="N40" s="91"/>
      <c r="O40" s="92"/>
    </row>
    <row r="41" spans="1:38" ht="18" x14ac:dyDescent="0.35">
      <c r="A41" s="28"/>
      <c r="B41" s="44" t="s">
        <v>0</v>
      </c>
      <c r="C41" s="30"/>
      <c r="D41" s="29"/>
      <c r="E41" s="31"/>
      <c r="F41" s="33"/>
      <c r="G41" s="33"/>
      <c r="H41" s="37">
        <v>0</v>
      </c>
      <c r="I41" s="33"/>
      <c r="J41" s="33"/>
      <c r="K41" s="33"/>
      <c r="L41" s="33"/>
      <c r="M41" s="33"/>
      <c r="N41" s="33"/>
      <c r="O41" s="34"/>
    </row>
    <row r="42" spans="1:38" ht="18" x14ac:dyDescent="0.35">
      <c r="A42" s="68"/>
      <c r="B42" s="69"/>
      <c r="C42" s="69"/>
      <c r="D42" s="69"/>
      <c r="E42" s="69"/>
      <c r="F42" s="69"/>
      <c r="G42" s="69"/>
      <c r="H42" s="69"/>
      <c r="I42" s="69"/>
      <c r="J42" s="69"/>
      <c r="K42" s="69"/>
      <c r="L42" s="69"/>
      <c r="M42" s="69"/>
      <c r="N42" s="69"/>
      <c r="O42" s="70"/>
    </row>
    <row r="43" spans="1:38" ht="18" x14ac:dyDescent="0.35">
      <c r="A43" s="49"/>
      <c r="B43" s="44" t="s">
        <v>1</v>
      </c>
      <c r="C43" s="30"/>
      <c r="D43" s="29"/>
      <c r="E43" s="31"/>
      <c r="F43" s="33"/>
      <c r="G43" s="33"/>
      <c r="H43" s="37"/>
      <c r="I43" s="33"/>
      <c r="J43" s="33"/>
      <c r="K43" s="33"/>
      <c r="L43" s="33"/>
      <c r="M43" s="33"/>
      <c r="N43" s="33"/>
      <c r="O43" s="34"/>
    </row>
    <row r="44" spans="1:38" ht="52.2" x14ac:dyDescent="0.35">
      <c r="A44" s="49"/>
      <c r="B44" s="44" t="s">
        <v>67</v>
      </c>
      <c r="C44" s="30"/>
      <c r="D44" s="29"/>
      <c r="E44" s="31"/>
      <c r="F44" s="33"/>
      <c r="G44" s="33"/>
      <c r="H44" s="37"/>
      <c r="I44" s="33"/>
      <c r="J44" s="33"/>
      <c r="K44" s="33"/>
      <c r="L44" s="33"/>
      <c r="M44" s="33"/>
      <c r="N44" s="33"/>
      <c r="O44" s="34"/>
    </row>
    <row r="45" spans="1:38" ht="52.2" x14ac:dyDescent="0.35">
      <c r="A45" s="49"/>
      <c r="B45" s="44" t="s">
        <v>68</v>
      </c>
      <c r="C45" s="30"/>
      <c r="D45" s="29"/>
      <c r="E45" s="31"/>
      <c r="F45" s="33"/>
      <c r="G45" s="33"/>
      <c r="H45" s="37"/>
      <c r="I45" s="33"/>
      <c r="J45" s="33"/>
      <c r="K45" s="33"/>
      <c r="L45" s="33"/>
      <c r="M45" s="33"/>
      <c r="N45" s="33"/>
      <c r="O45" s="34"/>
    </row>
    <row r="46" spans="1:38" ht="18.600000000000001" thickBot="1" x14ac:dyDescent="0.4">
      <c r="A46" s="50"/>
      <c r="B46" s="51" t="s">
        <v>69</v>
      </c>
      <c r="C46" s="52"/>
      <c r="D46" s="53"/>
      <c r="E46" s="54"/>
      <c r="F46" s="55"/>
      <c r="G46" s="55"/>
      <c r="H46" s="56">
        <v>0</v>
      </c>
      <c r="I46" s="55"/>
      <c r="J46" s="55"/>
      <c r="K46" s="55"/>
      <c r="L46" s="55"/>
      <c r="M46" s="55"/>
      <c r="N46" s="55"/>
      <c r="O46" s="57"/>
    </row>
    <row r="47" spans="1:38" ht="18" x14ac:dyDescent="0.35">
      <c r="A47" s="61"/>
      <c r="B47" s="62"/>
      <c r="C47" s="63"/>
      <c r="D47" s="64"/>
      <c r="E47" s="65"/>
      <c r="F47" s="66"/>
      <c r="G47" s="66"/>
      <c r="H47" s="67"/>
      <c r="I47" s="66"/>
      <c r="J47" s="66"/>
      <c r="K47" s="66"/>
      <c r="L47" s="66"/>
      <c r="M47" s="66"/>
      <c r="N47" s="66"/>
      <c r="O47" s="66"/>
    </row>
    <row r="48" spans="1:38" ht="18" x14ac:dyDescent="0.35">
      <c r="A48" s="61"/>
      <c r="B48" s="62"/>
      <c r="C48" s="63"/>
      <c r="D48" s="64"/>
      <c r="E48" s="65"/>
      <c r="F48" s="66"/>
      <c r="G48" s="66"/>
      <c r="H48" s="67"/>
      <c r="I48" s="66"/>
      <c r="J48" s="66"/>
      <c r="K48" s="66"/>
      <c r="L48" s="66"/>
      <c r="M48" s="66"/>
      <c r="N48" s="66"/>
      <c r="O48" s="66"/>
    </row>
    <row r="49" spans="1:15" ht="18" x14ac:dyDescent="0.35">
      <c r="A49" s="61"/>
      <c r="B49" s="62"/>
      <c r="C49" s="63"/>
      <c r="D49" s="64"/>
      <c r="E49" s="65"/>
      <c r="F49" s="66"/>
      <c r="G49" s="66"/>
      <c r="H49" s="67"/>
      <c r="I49" s="66"/>
      <c r="J49" s="66"/>
      <c r="K49" s="66"/>
      <c r="L49" s="66"/>
      <c r="M49" s="66"/>
      <c r="N49" s="66"/>
      <c r="O49" s="66"/>
    </row>
    <row r="50" spans="1:15" ht="18" x14ac:dyDescent="0.35">
      <c r="A50" s="61"/>
      <c r="B50" s="62"/>
      <c r="C50" s="63"/>
      <c r="D50" s="64"/>
      <c r="E50" s="65"/>
      <c r="F50" s="66"/>
      <c r="G50" s="66"/>
      <c r="H50" s="67"/>
      <c r="I50" s="66"/>
      <c r="J50" s="66"/>
      <c r="K50" s="66"/>
      <c r="L50" s="66"/>
      <c r="M50" s="66"/>
      <c r="N50" s="66"/>
      <c r="O50" s="66"/>
    </row>
    <row r="51" spans="1:15" ht="18" x14ac:dyDescent="0.35">
      <c r="A51" s="61"/>
      <c r="B51" s="62"/>
      <c r="C51" s="63"/>
      <c r="D51" s="64"/>
      <c r="E51" s="65"/>
      <c r="F51" s="66"/>
      <c r="G51" s="66"/>
      <c r="H51" s="67"/>
      <c r="I51" s="66"/>
      <c r="J51" s="66"/>
      <c r="K51" s="66"/>
      <c r="L51" s="66"/>
      <c r="M51" s="66"/>
      <c r="N51" s="66"/>
      <c r="O51" s="66"/>
    </row>
    <row r="52" spans="1:15" ht="18" x14ac:dyDescent="0.35">
      <c r="A52" s="61"/>
      <c r="B52" s="62"/>
      <c r="C52" s="63"/>
      <c r="D52" s="64"/>
      <c r="E52" s="65"/>
      <c r="F52" s="66"/>
      <c r="G52" s="66"/>
      <c r="H52" s="67"/>
      <c r="I52" s="66"/>
      <c r="J52" s="66"/>
      <c r="K52" s="66"/>
      <c r="L52" s="66"/>
      <c r="M52" s="66"/>
      <c r="N52" s="66"/>
      <c r="O52" s="66"/>
    </row>
    <row r="53" spans="1:15" ht="18" x14ac:dyDescent="0.35">
      <c r="A53" s="61"/>
      <c r="B53" s="62"/>
      <c r="C53" s="63"/>
      <c r="D53" s="64"/>
      <c r="E53" s="65"/>
      <c r="F53" s="66"/>
      <c r="G53" s="66"/>
      <c r="H53" s="67"/>
      <c r="I53" s="66"/>
      <c r="J53" s="66"/>
      <c r="K53" s="66"/>
      <c r="L53" s="66"/>
      <c r="M53" s="66"/>
      <c r="N53" s="66"/>
      <c r="O53" s="66"/>
    </row>
    <row r="54" spans="1:15" ht="18" x14ac:dyDescent="0.35">
      <c r="A54" s="61"/>
      <c r="B54" s="62"/>
      <c r="C54" s="63"/>
      <c r="D54" s="64"/>
      <c r="E54" s="65"/>
      <c r="F54" s="66"/>
      <c r="G54" s="66"/>
      <c r="H54" s="67"/>
      <c r="I54" s="66"/>
      <c r="J54" s="66"/>
      <c r="K54" s="66"/>
      <c r="L54" s="66"/>
      <c r="M54" s="66"/>
      <c r="N54" s="66"/>
      <c r="O54" s="66"/>
    </row>
    <row r="55" spans="1:15" ht="18" x14ac:dyDescent="0.35">
      <c r="A55" s="61"/>
      <c r="B55" s="62"/>
      <c r="C55" s="63"/>
      <c r="D55" s="64"/>
      <c r="E55" s="65"/>
      <c r="F55" s="66"/>
      <c r="G55" s="66"/>
      <c r="H55" s="67"/>
      <c r="I55" s="66"/>
      <c r="J55" s="66"/>
      <c r="K55" s="66"/>
      <c r="L55" s="66"/>
      <c r="M55" s="66"/>
      <c r="N55" s="66"/>
      <c r="O55" s="66"/>
    </row>
    <row r="56" spans="1:15" ht="18" x14ac:dyDescent="0.35">
      <c r="A56" s="61"/>
      <c r="B56" s="62"/>
      <c r="C56" s="63"/>
      <c r="D56" s="64"/>
      <c r="E56" s="65"/>
      <c r="F56" s="66"/>
      <c r="G56" s="66"/>
      <c r="H56" s="67"/>
      <c r="I56" s="66"/>
      <c r="J56" s="66"/>
      <c r="K56" s="66"/>
      <c r="L56" s="66"/>
      <c r="M56" s="66"/>
      <c r="N56" s="66"/>
      <c r="O56" s="66"/>
    </row>
    <row r="57" spans="1:15" ht="18" x14ac:dyDescent="0.35">
      <c r="A57" s="61"/>
      <c r="B57" s="62"/>
      <c r="C57" s="63"/>
      <c r="D57" s="64"/>
      <c r="E57" s="65"/>
      <c r="F57" s="66"/>
      <c r="G57" s="66"/>
      <c r="H57" s="67"/>
      <c r="I57" s="66"/>
      <c r="J57" s="66"/>
      <c r="K57" s="66"/>
      <c r="L57" s="66"/>
      <c r="M57" s="66"/>
      <c r="N57" s="66"/>
      <c r="O57" s="66"/>
    </row>
    <row r="58" spans="1:15" ht="18" x14ac:dyDescent="0.35">
      <c r="A58" s="61"/>
      <c r="B58" s="62"/>
      <c r="C58" s="63"/>
      <c r="D58" s="64"/>
      <c r="E58" s="65"/>
      <c r="F58" s="66"/>
      <c r="G58" s="66"/>
      <c r="H58" s="67"/>
      <c r="I58" s="66"/>
      <c r="J58" s="66"/>
      <c r="K58" s="66"/>
      <c r="L58" s="66"/>
      <c r="M58" s="66"/>
      <c r="N58" s="66"/>
      <c r="O58" s="66"/>
    </row>
    <row r="59" spans="1:15" ht="18" x14ac:dyDescent="0.35">
      <c r="A59" s="61"/>
      <c r="B59" s="62"/>
      <c r="C59" s="63"/>
      <c r="D59" s="64"/>
      <c r="E59" s="65"/>
      <c r="F59" s="66"/>
      <c r="G59" s="66"/>
      <c r="H59" s="67"/>
      <c r="I59" s="66"/>
      <c r="J59" s="66"/>
      <c r="K59" s="66"/>
      <c r="L59" s="66"/>
      <c r="M59" s="66"/>
      <c r="N59" s="66"/>
      <c r="O59" s="66"/>
    </row>
    <row r="60" spans="1:15" ht="18" x14ac:dyDescent="0.35">
      <c r="A60" s="61"/>
      <c r="B60" s="62"/>
      <c r="C60" s="63"/>
      <c r="D60" s="64"/>
      <c r="E60" s="65"/>
      <c r="F60" s="66"/>
      <c r="G60" s="66"/>
      <c r="H60" s="67"/>
      <c r="I60" s="66"/>
      <c r="J60" s="66"/>
      <c r="K60" s="66"/>
      <c r="L60" s="66"/>
      <c r="M60" s="66"/>
      <c r="N60" s="66"/>
      <c r="O60" s="66"/>
    </row>
    <row r="61" spans="1:15" ht="18" x14ac:dyDescent="0.35">
      <c r="A61" s="61"/>
      <c r="B61" s="62"/>
      <c r="C61" s="63"/>
      <c r="D61" s="64"/>
      <c r="E61" s="65"/>
      <c r="F61" s="66"/>
      <c r="G61" s="66"/>
      <c r="H61" s="67"/>
      <c r="I61" s="66"/>
      <c r="J61" s="66"/>
      <c r="K61" s="66"/>
      <c r="L61" s="66"/>
      <c r="M61" s="66"/>
      <c r="N61" s="66"/>
      <c r="O61" s="66"/>
    </row>
    <row r="62" spans="1:15" ht="18" x14ac:dyDescent="0.35">
      <c r="A62" s="61"/>
      <c r="B62" s="62"/>
      <c r="C62" s="63"/>
      <c r="D62" s="64"/>
      <c r="E62" s="65"/>
      <c r="F62" s="66"/>
      <c r="G62" s="66"/>
      <c r="H62" s="67"/>
      <c r="I62" s="66"/>
      <c r="J62" s="66"/>
      <c r="K62" s="66"/>
      <c r="L62" s="66"/>
      <c r="M62" s="66"/>
      <c r="N62" s="66"/>
      <c r="O62" s="66"/>
    </row>
    <row r="63" spans="1:15" ht="18" x14ac:dyDescent="0.35">
      <c r="A63" s="61"/>
      <c r="B63" s="62"/>
      <c r="C63" s="63"/>
      <c r="D63" s="64"/>
      <c r="E63" s="65"/>
      <c r="F63" s="66"/>
      <c r="G63" s="66"/>
      <c r="H63" s="67"/>
      <c r="I63" s="66"/>
      <c r="J63" s="66"/>
      <c r="K63" s="66"/>
      <c r="L63" s="66"/>
      <c r="M63" s="66"/>
      <c r="N63" s="66"/>
      <c r="O63" s="66"/>
    </row>
    <row r="64" spans="1:15" ht="18" x14ac:dyDescent="0.35">
      <c r="A64" s="61"/>
      <c r="B64" s="62"/>
      <c r="C64" s="63"/>
      <c r="D64" s="64"/>
      <c r="E64" s="65"/>
      <c r="F64" s="66"/>
      <c r="G64" s="66"/>
      <c r="H64" s="67"/>
      <c r="I64" s="66"/>
      <c r="J64" s="66"/>
      <c r="K64" s="66"/>
      <c r="L64" s="66"/>
      <c r="M64" s="66"/>
      <c r="N64" s="66"/>
      <c r="O64" s="66"/>
    </row>
    <row r="65" spans="1:15" ht="18" x14ac:dyDescent="0.35">
      <c r="A65" s="61"/>
      <c r="B65" s="62"/>
      <c r="C65" s="63"/>
      <c r="D65" s="64"/>
      <c r="E65" s="65"/>
      <c r="F65" s="66"/>
      <c r="G65" s="66"/>
      <c r="H65" s="67"/>
      <c r="I65" s="66"/>
      <c r="J65" s="66"/>
      <c r="K65" s="66"/>
      <c r="L65" s="66"/>
      <c r="M65" s="66"/>
      <c r="N65" s="66"/>
      <c r="O65" s="66"/>
    </row>
    <row r="66" spans="1:15" ht="18" x14ac:dyDescent="0.35">
      <c r="A66" s="61"/>
      <c r="B66" s="62"/>
      <c r="C66" s="63"/>
      <c r="D66" s="64"/>
      <c r="E66" s="65"/>
      <c r="F66" s="66"/>
      <c r="G66" s="66"/>
      <c r="H66" s="67"/>
      <c r="I66" s="66"/>
      <c r="J66" s="66"/>
      <c r="K66" s="66"/>
      <c r="L66" s="66"/>
      <c r="M66" s="66"/>
      <c r="N66" s="66"/>
      <c r="O66" s="66"/>
    </row>
    <row r="67" spans="1:15" ht="18" x14ac:dyDescent="0.35">
      <c r="A67" s="61"/>
      <c r="B67" s="62"/>
      <c r="C67" s="63"/>
      <c r="D67" s="64"/>
      <c r="E67" s="65"/>
      <c r="F67" s="66"/>
      <c r="G67" s="66"/>
      <c r="H67" s="67"/>
      <c r="I67" s="66"/>
      <c r="J67" s="66"/>
      <c r="K67" s="66"/>
      <c r="L67" s="66"/>
      <c r="M67" s="66"/>
      <c r="N67" s="66"/>
      <c r="O67" s="66"/>
    </row>
    <row r="68" spans="1:15" ht="18" x14ac:dyDescent="0.35">
      <c r="A68" s="61"/>
      <c r="B68" s="62"/>
      <c r="C68" s="63"/>
      <c r="D68" s="64"/>
      <c r="E68" s="65"/>
      <c r="F68" s="66"/>
      <c r="G68" s="66"/>
      <c r="H68" s="67"/>
      <c r="I68" s="66"/>
      <c r="J68" s="66"/>
      <c r="K68" s="66"/>
      <c r="L68" s="66"/>
      <c r="M68" s="66"/>
      <c r="N68" s="66"/>
      <c r="O68" s="66"/>
    </row>
    <row r="69" spans="1:15" ht="18" x14ac:dyDescent="0.35">
      <c r="A69" s="61"/>
      <c r="B69" s="62"/>
      <c r="C69" s="63"/>
      <c r="D69" s="64"/>
      <c r="E69" s="65"/>
      <c r="F69" s="66"/>
      <c r="G69" s="66"/>
      <c r="H69" s="67"/>
      <c r="I69" s="66"/>
      <c r="J69" s="66"/>
      <c r="K69" s="66"/>
      <c r="L69" s="66"/>
      <c r="M69" s="66"/>
      <c r="N69" s="66"/>
      <c r="O69" s="66"/>
    </row>
    <row r="70" spans="1:15" ht="23.4" customHeight="1" x14ac:dyDescent="0.25"/>
    <row r="72" spans="1:15" ht="16.2" customHeight="1" x14ac:dyDescent="0.25"/>
    <row r="73" spans="1:15" ht="21" x14ac:dyDescent="0.25">
      <c r="B73" s="59"/>
      <c r="C73" s="59"/>
      <c r="D73" s="59"/>
      <c r="E73" s="59"/>
      <c r="F73" s="59"/>
      <c r="G73" s="59"/>
    </row>
    <row r="74" spans="1:15" ht="21" x14ac:dyDescent="0.25">
      <c r="B74" s="60"/>
      <c r="C74" s="59"/>
      <c r="D74" s="59"/>
      <c r="E74" s="59"/>
      <c r="F74" s="59"/>
      <c r="G74" s="59"/>
    </row>
  </sheetData>
  <mergeCells count="20">
    <mergeCell ref="C3:C5"/>
    <mergeCell ref="H4:J4"/>
    <mergeCell ref="F3:K3"/>
    <mergeCell ref="A40:O40"/>
    <mergeCell ref="A42:O42"/>
    <mergeCell ref="A2:O2"/>
    <mergeCell ref="A36:O36"/>
    <mergeCell ref="M1:O1"/>
    <mergeCell ref="A13:O13"/>
    <mergeCell ref="A19:O19"/>
    <mergeCell ref="A9:O9"/>
    <mergeCell ref="E3:E5"/>
    <mergeCell ref="D3:D5"/>
    <mergeCell ref="M4:O4"/>
    <mergeCell ref="M3:O3"/>
    <mergeCell ref="L3:L5"/>
    <mergeCell ref="K4:K5"/>
    <mergeCell ref="F4:F5"/>
    <mergeCell ref="B3:B5"/>
    <mergeCell ref="A3:A5"/>
  </mergeCells>
  <pageMargins left="0.31496062992125984" right="0.11811023622047245" top="0.35433070866141736" bottom="0.35433070866141736" header="0.11811023622047245" footer="0.11811023622047245"/>
  <pageSetup paperSize="9" scale="40"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RAPORT 2020</vt:lpstr>
      <vt:lpstr>'RAPORT 2020'!Заголовки_для_печати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sirbuvera1</dc:creator>
  <cp:lastModifiedBy>DFC-01</cp:lastModifiedBy>
  <cp:lastPrinted>2021-04-08T11:46:25Z</cp:lastPrinted>
  <dcterms:created xsi:type="dcterms:W3CDTF">2017-06-24T05:31:27Z</dcterms:created>
  <dcterms:modified xsi:type="dcterms:W3CDTF">2022-07-05T10:00:59Z</dcterms:modified>
</cp:coreProperties>
</file>